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38" yWindow="100" windowWidth="14801" windowHeight="8014"/>
  </bookViews>
  <sheets>
    <sheet name="Module 2c" sheetId="4" r:id="rId1"/>
    <sheet name="Sheet1" sheetId="1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K32" i="4"/>
  <c r="B11"/>
  <c r="B10"/>
  <c r="B8" s="1"/>
  <c r="B12" s="1"/>
  <c r="G8" s="1"/>
  <c r="I8" s="1"/>
  <c r="H9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8"/>
  <c r="B6"/>
  <c r="J8" l="1"/>
  <c r="K8" s="1"/>
  <c r="G9" s="1"/>
  <c r="I9" s="1"/>
  <c r="K9" l="1"/>
  <c r="G10" s="1"/>
  <c r="I10" s="1"/>
  <c r="J9"/>
  <c r="K10" l="1"/>
  <c r="G11" s="1"/>
  <c r="I11" s="1"/>
  <c r="J10"/>
  <c r="K11" l="1"/>
  <c r="G12" s="1"/>
  <c r="I12" s="1"/>
  <c r="J11"/>
  <c r="K12" l="1"/>
  <c r="G13" s="1"/>
  <c r="I13" s="1"/>
  <c r="J12"/>
  <c r="J13" l="1"/>
  <c r="K13" s="1"/>
  <c r="G14" s="1"/>
  <c r="I14" s="1"/>
  <c r="K14" l="1"/>
  <c r="G15" s="1"/>
  <c r="I15" s="1"/>
  <c r="J14"/>
  <c r="J15" l="1"/>
  <c r="K15" s="1"/>
  <c r="G16" s="1"/>
  <c r="I16" s="1"/>
  <c r="K16" l="1"/>
  <c r="G17" s="1"/>
  <c r="I17" s="1"/>
  <c r="J16"/>
  <c r="J17" l="1"/>
  <c r="K17" s="1"/>
  <c r="G18" s="1"/>
  <c r="I18" s="1"/>
  <c r="K18" l="1"/>
  <c r="G19" s="1"/>
  <c r="I19" s="1"/>
  <c r="J18"/>
  <c r="J19" l="1"/>
  <c r="K19" s="1"/>
  <c r="G20" s="1"/>
  <c r="I20" s="1"/>
  <c r="K20" l="1"/>
  <c r="G21" s="1"/>
  <c r="I21" s="1"/>
  <c r="J20"/>
  <c r="J21" l="1"/>
  <c r="K21" s="1"/>
  <c r="G22" s="1"/>
  <c r="I22" s="1"/>
  <c r="K22" l="1"/>
  <c r="G23" s="1"/>
  <c r="I23" s="1"/>
  <c r="J22"/>
  <c r="J23" l="1"/>
  <c r="K23" s="1"/>
  <c r="G24" s="1"/>
  <c r="I24" s="1"/>
  <c r="K24" l="1"/>
  <c r="G25" s="1"/>
  <c r="I25" s="1"/>
  <c r="J24"/>
  <c r="J25" l="1"/>
  <c r="K25" s="1"/>
  <c r="G26" s="1"/>
  <c r="I26" s="1"/>
  <c r="K26" l="1"/>
  <c r="G27" s="1"/>
  <c r="I27" s="1"/>
  <c r="J26"/>
  <c r="J27" l="1"/>
  <c r="K27" s="1"/>
  <c r="G28" s="1"/>
  <c r="I28" s="1"/>
  <c r="K28" l="1"/>
  <c r="G29" s="1"/>
  <c r="I29" s="1"/>
  <c r="J28"/>
  <c r="J29" l="1"/>
  <c r="K29" s="1"/>
  <c r="G30" s="1"/>
  <c r="I30" s="1"/>
  <c r="K30" l="1"/>
  <c r="G31" s="1"/>
  <c r="I31" s="1"/>
  <c r="J30"/>
  <c r="J31" l="1"/>
  <c r="K31" s="1"/>
  <c r="G32" s="1"/>
</calcChain>
</file>

<file path=xl/sharedStrings.xml><?xml version="1.0" encoding="utf-8"?>
<sst xmlns="http://schemas.openxmlformats.org/spreadsheetml/2006/main" count="20" uniqueCount="20">
  <si>
    <t>Balance at 55</t>
  </si>
  <si>
    <t>Inflation Rate</t>
  </si>
  <si>
    <t>Annual Withdrawal (With Spouse)</t>
  </si>
  <si>
    <t>*2,400/month</t>
  </si>
  <si>
    <r>
      <t xml:space="preserve">Annual Withdrawal  (Surviving Spouse) </t>
    </r>
    <r>
      <rPr>
        <b/>
        <i/>
        <sz val="11"/>
        <color rgb="FFFF0000"/>
        <rFont val="Calibri"/>
        <family val="2"/>
        <scheme val="minor"/>
      </rPr>
      <t>Present Value</t>
    </r>
  </si>
  <si>
    <t>*1,700/month</t>
  </si>
  <si>
    <r>
      <t xml:space="preserve">Annual Withdrawal (Surviving Spouse) </t>
    </r>
    <r>
      <rPr>
        <b/>
        <i/>
        <sz val="11"/>
        <color rgb="FFFF0000"/>
        <rFont val="Calibri"/>
        <family val="2"/>
        <scheme val="minor"/>
      </rPr>
      <t>Future Value on 20th Year with 3.2% inflation</t>
    </r>
  </si>
  <si>
    <t>Age</t>
  </si>
  <si>
    <t>Year</t>
  </si>
  <si>
    <r>
      <t>n-</t>
    </r>
    <r>
      <rPr>
        <b/>
        <vertAlign val="superscript"/>
        <sz val="11"/>
        <color theme="1"/>
        <rFont val="Calibri"/>
        <family val="2"/>
        <scheme val="minor"/>
      </rPr>
      <t>th</t>
    </r>
    <r>
      <rPr>
        <b/>
        <sz val="11"/>
        <color theme="1"/>
        <rFont val="Calibri"/>
        <family val="2"/>
        <scheme val="minor"/>
      </rPr>
      <t xml:space="preserve"> Year</t>
    </r>
  </si>
  <si>
    <t>Opening Balance</t>
  </si>
  <si>
    <t>Withdrawal</t>
  </si>
  <si>
    <t>Balance After Withdrawal</t>
  </si>
  <si>
    <t>Investment Return</t>
  </si>
  <si>
    <t>Closing Balance</t>
  </si>
  <si>
    <t>Retirement Capital Needed @ 55 to cover for 24 years of Expenses</t>
  </si>
  <si>
    <t>Post Retirement Investment - Annual Rate of Return</t>
  </si>
  <si>
    <t>Inflation Adjusted Rate or Real Rate of Return</t>
  </si>
  <si>
    <t>Additonal Capital Required at Age 55 Generate $ 1 Mil Legacy</t>
  </si>
  <si>
    <t>Total Retirement Fund Needed at Age 55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</si>
</sst>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wrapText="1" shrinkToFit="1"/>
    </xf>
    <xf numFmtId="44" fontId="0" fillId="2" borderId="1" xfId="0" applyNumberFormat="1" applyFill="1" applyBorder="1"/>
    <xf numFmtId="44" fontId="0" fillId="0" borderId="0" xfId="0" applyNumberFormat="1"/>
    <xf numFmtId="0" fontId="1" fillId="0" borderId="1" xfId="0" applyFont="1" applyBorder="1" applyAlignment="1">
      <alignment wrapText="1" shrinkToFit="1"/>
    </xf>
    <xf numFmtId="10" fontId="0" fillId="0" borderId="1" xfId="0" applyNumberFormat="1" applyBorder="1"/>
    <xf numFmtId="10" fontId="0" fillId="0" borderId="0" xfId="0" applyNumberFormat="1"/>
    <xf numFmtId="44" fontId="0" fillId="0" borderId="1" xfId="0" applyNumberFormat="1" applyBorder="1"/>
    <xf numFmtId="0" fontId="1" fillId="3" borderId="1" xfId="0" applyFont="1" applyFill="1" applyBorder="1" applyAlignment="1">
      <alignment wrapText="1" shrinkToFit="1"/>
    </xf>
    <xf numFmtId="8" fontId="0" fillId="0" borderId="1" xfId="0" applyNumberFormat="1" applyBorder="1"/>
    <xf numFmtId="0" fontId="0" fillId="0" borderId="0" xfId="0" applyAlignment="1">
      <alignment wrapText="1" shrinkToFit="1"/>
    </xf>
    <xf numFmtId="0" fontId="1" fillId="0" borderId="1" xfId="0" applyFont="1" applyBorder="1"/>
    <xf numFmtId="44" fontId="1" fillId="0" borderId="1" xfId="0" applyNumberFormat="1" applyFont="1" applyBorder="1"/>
    <xf numFmtId="0" fontId="0" fillId="0" borderId="1" xfId="0" applyBorder="1"/>
    <xf numFmtId="0" fontId="0" fillId="4" borderId="1" xfId="0" applyFill="1" applyBorder="1" applyAlignment="1">
      <alignment wrapText="1" shrinkToFit="1"/>
    </xf>
    <xf numFmtId="8" fontId="0" fillId="4" borderId="1" xfId="0" applyNumberFormat="1" applyFill="1" applyBorder="1"/>
    <xf numFmtId="0" fontId="0" fillId="0" borderId="0" xfId="0" applyFill="1"/>
    <xf numFmtId="8" fontId="0" fillId="0" borderId="0" xfId="0" applyNumberFormat="1"/>
    <xf numFmtId="0" fontId="0" fillId="3" borderId="1" xfId="0" applyFill="1" applyBorder="1"/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32"/>
  <sheetViews>
    <sheetView tabSelected="1" workbookViewId="0">
      <selection activeCell="C15" sqref="C15"/>
    </sheetView>
  </sheetViews>
  <sheetFormatPr defaultRowHeight="15.05"/>
  <cols>
    <col min="1" max="1" width="58.6640625" style="10" customWidth="1"/>
    <col min="2" max="2" width="13.6640625" bestFit="1" customWidth="1"/>
    <col min="3" max="3" width="13.77734375" bestFit="1" customWidth="1"/>
    <col min="4" max="4" width="4.21875" bestFit="1" customWidth="1"/>
    <col min="5" max="5" width="5" bestFit="1" customWidth="1"/>
    <col min="6" max="6" width="8" bestFit="1" customWidth="1"/>
    <col min="7" max="7" width="16.5546875" style="3" bestFit="1" customWidth="1"/>
    <col min="8" max="8" width="12" style="3" bestFit="1" customWidth="1"/>
    <col min="9" max="9" width="24" style="3" bestFit="1" customWidth="1"/>
    <col min="10" max="10" width="18.21875" style="3" bestFit="1" customWidth="1"/>
    <col min="11" max="11" width="15.44140625" style="3" bestFit="1" customWidth="1"/>
  </cols>
  <sheetData>
    <row r="2" spans="1:11">
      <c r="A2" s="1" t="s">
        <v>0</v>
      </c>
      <c r="B2" s="2">
        <v>1000000</v>
      </c>
      <c r="C2" s="3"/>
    </row>
    <row r="3" spans="1:11">
      <c r="A3" s="4" t="s">
        <v>1</v>
      </c>
      <c r="B3" s="5">
        <v>3.2000000000000001E-2</v>
      </c>
      <c r="C3" s="6"/>
    </row>
    <row r="4" spans="1:11">
      <c r="A4" s="4" t="s">
        <v>2</v>
      </c>
      <c r="B4" s="7">
        <v>28800</v>
      </c>
      <c r="C4" s="3" t="s">
        <v>3</v>
      </c>
    </row>
    <row r="5" spans="1:11" hidden="1">
      <c r="A5" s="4" t="s">
        <v>4</v>
      </c>
      <c r="B5" s="7">
        <v>20400</v>
      </c>
      <c r="C5" t="s">
        <v>5</v>
      </c>
    </row>
    <row r="6" spans="1:11" ht="33.200000000000003" hidden="1" customHeight="1">
      <c r="A6" s="8" t="s">
        <v>6</v>
      </c>
      <c r="B6" s="9">
        <f>FV(B3,20,0,-B5)</f>
        <v>38302.234711285353</v>
      </c>
    </row>
    <row r="7" spans="1:11" ht="16.899999999999999">
      <c r="D7" s="11" t="s">
        <v>7</v>
      </c>
      <c r="E7" s="11" t="s">
        <v>8</v>
      </c>
      <c r="F7" s="11" t="s">
        <v>9</v>
      </c>
      <c r="G7" s="12" t="s">
        <v>10</v>
      </c>
      <c r="H7" s="12" t="s">
        <v>11</v>
      </c>
      <c r="I7" s="12" t="s">
        <v>12</v>
      </c>
      <c r="J7" s="12" t="s">
        <v>13</v>
      </c>
      <c r="K7" s="12" t="s">
        <v>14</v>
      </c>
    </row>
    <row r="8" spans="1:11">
      <c r="A8" s="4" t="s">
        <v>15</v>
      </c>
      <c r="B8" s="9">
        <f>PV(B10,24,-B4,0,1)</f>
        <v>516813.61899684352</v>
      </c>
      <c r="D8" s="13">
        <v>55</v>
      </c>
      <c r="E8" s="13">
        <v>2013</v>
      </c>
      <c r="F8" s="13">
        <v>0</v>
      </c>
      <c r="G8" s="9">
        <f>B12</f>
        <v>763792.1673309725</v>
      </c>
      <c r="H8" s="7">
        <f>B4</f>
        <v>28800</v>
      </c>
      <c r="I8" s="7">
        <f>G8-H8</f>
        <v>734992.1673309725</v>
      </c>
      <c r="J8" s="7">
        <f>I8*B9</f>
        <v>44099.530039858349</v>
      </c>
      <c r="K8" s="7">
        <f>I8+J8</f>
        <v>779091.69737083081</v>
      </c>
    </row>
    <row r="9" spans="1:11">
      <c r="A9" s="4" t="s">
        <v>16</v>
      </c>
      <c r="B9" s="5">
        <v>0.06</v>
      </c>
      <c r="D9" s="13">
        <v>56</v>
      </c>
      <c r="E9" s="13">
        <v>2014</v>
      </c>
      <c r="F9" s="13">
        <v>1</v>
      </c>
      <c r="G9" s="7">
        <f>K8</f>
        <v>779091.69737083081</v>
      </c>
      <c r="H9" s="7">
        <f>H8*(1+$B3)</f>
        <v>29721.600000000002</v>
      </c>
      <c r="I9" s="7">
        <f t="shared" ref="I9:I31" si="0">G9-H9</f>
        <v>749370.09737083083</v>
      </c>
      <c r="J9" s="7">
        <f>I9*B9</f>
        <v>44962.205842249845</v>
      </c>
      <c r="K9" s="7">
        <f>I9+J9</f>
        <v>794332.30321308062</v>
      </c>
    </row>
    <row r="10" spans="1:11">
      <c r="A10" s="4" t="s">
        <v>17</v>
      </c>
      <c r="B10" s="5">
        <f>(1+B9)/(1+B3)-1</f>
        <v>2.7131782945736482E-2</v>
      </c>
      <c r="D10" s="13">
        <v>57</v>
      </c>
      <c r="E10" s="13">
        <v>2015</v>
      </c>
      <c r="F10" s="13">
        <v>2</v>
      </c>
      <c r="G10" s="7">
        <f t="shared" ref="G10:G32" si="1">K9</f>
        <v>794332.30321308062</v>
      </c>
      <c r="H10" s="7">
        <f>H9*(1+$B3)</f>
        <v>30672.691200000005</v>
      </c>
      <c r="I10" s="7">
        <f t="shared" si="0"/>
        <v>763659.61201308062</v>
      </c>
      <c r="J10" s="7">
        <f>I10*B9</f>
        <v>45819.576720784833</v>
      </c>
      <c r="K10" s="7">
        <f t="shared" ref="K10:K32" si="2">I10+J10</f>
        <v>809479.18873386551</v>
      </c>
    </row>
    <row r="11" spans="1:11">
      <c r="A11" s="4" t="s">
        <v>18</v>
      </c>
      <c r="B11" s="9">
        <f>PV(B9,24,0,-1000000)</f>
        <v>246978.54833412895</v>
      </c>
      <c r="D11" s="13">
        <v>58</v>
      </c>
      <c r="E11" s="13">
        <v>2016</v>
      </c>
      <c r="F11" s="13">
        <v>3</v>
      </c>
      <c r="G11" s="7">
        <f t="shared" si="1"/>
        <v>809479.18873386551</v>
      </c>
      <c r="H11" s="7">
        <f>H10*(1+$B3)</f>
        <v>31654.217318400006</v>
      </c>
      <c r="I11" s="7">
        <f t="shared" si="0"/>
        <v>777824.97141546546</v>
      </c>
      <c r="J11" s="7">
        <f>I11*B9</f>
        <v>46669.498284927926</v>
      </c>
      <c r="K11" s="7">
        <f t="shared" si="2"/>
        <v>824494.46970039338</v>
      </c>
    </row>
    <row r="12" spans="1:11">
      <c r="A12" s="14" t="s">
        <v>19</v>
      </c>
      <c r="B12" s="15">
        <f>B8+B11</f>
        <v>763792.1673309725</v>
      </c>
      <c r="D12" s="13">
        <v>59</v>
      </c>
      <c r="E12" s="13">
        <v>2017</v>
      </c>
      <c r="F12" s="13">
        <v>4</v>
      </c>
      <c r="G12" s="7">
        <f t="shared" si="1"/>
        <v>824494.46970039338</v>
      </c>
      <c r="H12" s="7">
        <f>H11*(1+$B3)</f>
        <v>32667.152272588806</v>
      </c>
      <c r="I12" s="7">
        <f t="shared" si="0"/>
        <v>791827.31742780458</v>
      </c>
      <c r="J12" s="7">
        <f>I12*B9</f>
        <v>47509.639045668271</v>
      </c>
      <c r="K12" s="7">
        <f t="shared" si="2"/>
        <v>839336.95647347288</v>
      </c>
    </row>
    <row r="13" spans="1:11">
      <c r="D13" s="13">
        <v>60</v>
      </c>
      <c r="E13" s="13">
        <v>2018</v>
      </c>
      <c r="F13" s="13">
        <v>5</v>
      </c>
      <c r="G13" s="7">
        <f t="shared" si="1"/>
        <v>839336.95647347288</v>
      </c>
      <c r="H13" s="7">
        <f>H12*(1+$B3)</f>
        <v>33712.501145311646</v>
      </c>
      <c r="I13" s="7">
        <f t="shared" si="0"/>
        <v>805624.45532816125</v>
      </c>
      <c r="J13" s="7">
        <f>I13*B9</f>
        <v>48337.467319689677</v>
      </c>
      <c r="K13" s="7">
        <f t="shared" si="2"/>
        <v>853961.92264785094</v>
      </c>
    </row>
    <row r="14" spans="1:11">
      <c r="D14" s="13">
        <v>61</v>
      </c>
      <c r="E14" s="13">
        <v>2019</v>
      </c>
      <c r="F14" s="13">
        <v>6</v>
      </c>
      <c r="G14" s="7">
        <f t="shared" si="1"/>
        <v>853961.92264785094</v>
      </c>
      <c r="H14" s="7">
        <f>H13*(1+$B3)</f>
        <v>34791.301181961622</v>
      </c>
      <c r="I14" s="7">
        <f t="shared" si="0"/>
        <v>819170.62146588927</v>
      </c>
      <c r="J14" s="7">
        <f>I14*B9</f>
        <v>49150.237287953358</v>
      </c>
      <c r="K14" s="7">
        <f t="shared" si="2"/>
        <v>868320.85875384265</v>
      </c>
    </row>
    <row r="15" spans="1:11">
      <c r="D15" s="13">
        <v>62</v>
      </c>
      <c r="E15" s="13">
        <v>2020</v>
      </c>
      <c r="F15" s="13">
        <v>7</v>
      </c>
      <c r="G15" s="7">
        <f t="shared" si="1"/>
        <v>868320.85875384265</v>
      </c>
      <c r="H15" s="7">
        <f>H14*(1+$B3)</f>
        <v>35904.622819784396</v>
      </c>
      <c r="I15" s="7">
        <f t="shared" si="0"/>
        <v>832416.2359340582</v>
      </c>
      <c r="J15" s="7">
        <f>I15*B9</f>
        <v>49944.974156043492</v>
      </c>
      <c r="K15" s="7">
        <f t="shared" si="2"/>
        <v>882361.2100901017</v>
      </c>
    </row>
    <row r="16" spans="1:11">
      <c r="D16" s="13">
        <v>63</v>
      </c>
      <c r="E16" s="13">
        <v>2021</v>
      </c>
      <c r="F16" s="13">
        <v>8</v>
      </c>
      <c r="G16" s="7">
        <f t="shared" si="1"/>
        <v>882361.2100901017</v>
      </c>
      <c r="H16" s="7">
        <f>H15*(1+$B3)</f>
        <v>37053.570750017498</v>
      </c>
      <c r="I16" s="7">
        <f t="shared" si="0"/>
        <v>845307.63934008416</v>
      </c>
      <c r="J16" s="7">
        <f>I16*B9</f>
        <v>50718.458360405049</v>
      </c>
      <c r="K16" s="7">
        <f t="shared" si="2"/>
        <v>896026.09770048922</v>
      </c>
    </row>
    <row r="17" spans="2:11">
      <c r="D17" s="13">
        <v>64</v>
      </c>
      <c r="E17" s="13">
        <v>2022</v>
      </c>
      <c r="F17" s="13">
        <v>9</v>
      </c>
      <c r="G17" s="7">
        <f t="shared" si="1"/>
        <v>896026.09770048922</v>
      </c>
      <c r="H17" s="7">
        <f>H16*(1+$B3)</f>
        <v>38239.28501401806</v>
      </c>
      <c r="I17" s="7">
        <f t="shared" si="0"/>
        <v>857786.81268647115</v>
      </c>
      <c r="J17" s="7">
        <f>I17*B9</f>
        <v>51467.208761188267</v>
      </c>
      <c r="K17" s="7">
        <f t="shared" si="2"/>
        <v>909254.02144765947</v>
      </c>
    </row>
    <row r="18" spans="2:11">
      <c r="D18" s="13">
        <v>65</v>
      </c>
      <c r="E18" s="13">
        <v>2023</v>
      </c>
      <c r="F18" s="13">
        <v>10</v>
      </c>
      <c r="G18" s="7">
        <f t="shared" si="1"/>
        <v>909254.02144765947</v>
      </c>
      <c r="H18" s="7">
        <f>H17*(1+$B3)</f>
        <v>39462.942134466641</v>
      </c>
      <c r="I18" s="7">
        <f t="shared" si="0"/>
        <v>869791.07931319287</v>
      </c>
      <c r="J18" s="7">
        <f>I18*B9</f>
        <v>52187.464758791568</v>
      </c>
      <c r="K18" s="7">
        <f t="shared" si="2"/>
        <v>921978.54407198448</v>
      </c>
    </row>
    <row r="19" spans="2:11">
      <c r="C19" s="16"/>
      <c r="D19" s="13">
        <v>66</v>
      </c>
      <c r="E19" s="13">
        <v>2024</v>
      </c>
      <c r="F19" s="13">
        <v>11</v>
      </c>
      <c r="G19" s="7">
        <f t="shared" si="1"/>
        <v>921978.54407198448</v>
      </c>
      <c r="H19" s="7">
        <f>H18*(1+$B3)</f>
        <v>40725.756282769573</v>
      </c>
      <c r="I19" s="7">
        <f t="shared" si="0"/>
        <v>881252.78778921487</v>
      </c>
      <c r="J19" s="7">
        <f>I19*B9</f>
        <v>52875.167267352888</v>
      </c>
      <c r="K19" s="7">
        <f t="shared" si="2"/>
        <v>934127.95505656779</v>
      </c>
    </row>
    <row r="20" spans="2:11">
      <c r="D20" s="13">
        <v>67</v>
      </c>
      <c r="E20" s="13">
        <v>2025</v>
      </c>
      <c r="F20" s="13">
        <v>12</v>
      </c>
      <c r="G20" s="7">
        <f t="shared" si="1"/>
        <v>934127.95505656779</v>
      </c>
      <c r="H20" s="7">
        <f>H19*(1+$B3)</f>
        <v>42028.980483818203</v>
      </c>
      <c r="I20" s="7">
        <f t="shared" si="0"/>
        <v>892098.97457274958</v>
      </c>
      <c r="J20" s="7">
        <f>I20*B9</f>
        <v>53525.938474364972</v>
      </c>
      <c r="K20" s="7">
        <f t="shared" si="2"/>
        <v>945624.9130471145</v>
      </c>
    </row>
    <row r="21" spans="2:11">
      <c r="D21" s="13">
        <v>68</v>
      </c>
      <c r="E21" s="13">
        <v>2026</v>
      </c>
      <c r="F21" s="13">
        <v>13</v>
      </c>
      <c r="G21" s="7">
        <f t="shared" si="1"/>
        <v>945624.9130471145</v>
      </c>
      <c r="H21" s="7">
        <f>H20*(1+$B3)</f>
        <v>43373.907859300387</v>
      </c>
      <c r="I21" s="7">
        <f t="shared" si="0"/>
        <v>902251.00518781412</v>
      </c>
      <c r="J21" s="7">
        <f>I21*B9</f>
        <v>54135.060311268848</v>
      </c>
      <c r="K21" s="7">
        <f t="shared" si="2"/>
        <v>956386.06549908302</v>
      </c>
    </row>
    <row r="22" spans="2:11">
      <c r="D22" s="13">
        <v>69</v>
      </c>
      <c r="E22" s="13">
        <v>2027</v>
      </c>
      <c r="F22" s="13">
        <v>14</v>
      </c>
      <c r="G22" s="7">
        <f t="shared" si="1"/>
        <v>956386.06549908302</v>
      </c>
      <c r="H22" s="7">
        <f>H21*(1+$B3)</f>
        <v>44761.872910798003</v>
      </c>
      <c r="I22" s="7">
        <f t="shared" si="0"/>
        <v>911624.19258828508</v>
      </c>
      <c r="J22" s="7">
        <f>I22*B9</f>
        <v>54697.451555297106</v>
      </c>
      <c r="K22" s="7">
        <f t="shared" si="2"/>
        <v>966321.64414358221</v>
      </c>
    </row>
    <row r="23" spans="2:11">
      <c r="D23" s="13">
        <v>70</v>
      </c>
      <c r="E23" s="13">
        <v>2028</v>
      </c>
      <c r="F23" s="13">
        <v>15</v>
      </c>
      <c r="G23" s="7">
        <f t="shared" si="1"/>
        <v>966321.64414358221</v>
      </c>
      <c r="H23" s="7">
        <f>H22*(1+$B3)</f>
        <v>46194.252843943541</v>
      </c>
      <c r="I23" s="7">
        <f t="shared" si="0"/>
        <v>920127.39129963866</v>
      </c>
      <c r="J23" s="7">
        <f>I23*B9</f>
        <v>55207.643477978316</v>
      </c>
      <c r="K23" s="7">
        <f t="shared" si="2"/>
        <v>975335.03477761697</v>
      </c>
    </row>
    <row r="24" spans="2:11">
      <c r="D24" s="13">
        <v>71</v>
      </c>
      <c r="E24" s="13">
        <v>2029</v>
      </c>
      <c r="F24" s="13">
        <v>16</v>
      </c>
      <c r="G24" s="7">
        <f t="shared" si="1"/>
        <v>975335.03477761697</v>
      </c>
      <c r="H24" s="7">
        <f>H23*(1+$B3)</f>
        <v>47672.468934949735</v>
      </c>
      <c r="I24" s="7">
        <f t="shared" si="0"/>
        <v>927662.56584266725</v>
      </c>
      <c r="J24" s="7">
        <f>I24*B9</f>
        <v>55659.753950560036</v>
      </c>
      <c r="K24" s="7">
        <f t="shared" si="2"/>
        <v>983322.31979322725</v>
      </c>
    </row>
    <row r="25" spans="2:11">
      <c r="B25" s="6"/>
      <c r="D25" s="13">
        <v>72</v>
      </c>
      <c r="E25" s="13">
        <v>2030</v>
      </c>
      <c r="F25" s="13">
        <v>17</v>
      </c>
      <c r="G25" s="7">
        <f t="shared" si="1"/>
        <v>983322.31979322725</v>
      </c>
      <c r="H25" s="7">
        <f>H24*(1+$B3)</f>
        <v>49197.98794086813</v>
      </c>
      <c r="I25" s="7">
        <f t="shared" si="0"/>
        <v>934124.33185235912</v>
      </c>
      <c r="J25" s="7">
        <f>I25*B9</f>
        <v>56047.459911141545</v>
      </c>
      <c r="K25" s="7">
        <f t="shared" si="2"/>
        <v>990171.79176350066</v>
      </c>
    </row>
    <row r="26" spans="2:11">
      <c r="B26" s="17"/>
      <c r="D26" s="13">
        <v>73</v>
      </c>
      <c r="E26" s="13">
        <v>2031</v>
      </c>
      <c r="F26" s="13">
        <v>18</v>
      </c>
      <c r="G26" s="7">
        <f t="shared" si="1"/>
        <v>990171.79176350066</v>
      </c>
      <c r="H26" s="7">
        <f>H25*(1+$B3)</f>
        <v>50772.323554975912</v>
      </c>
      <c r="I26" s="7">
        <f t="shared" si="0"/>
        <v>939399.46820852475</v>
      </c>
      <c r="J26" s="7">
        <f>I26*B9</f>
        <v>56363.968092511481</v>
      </c>
      <c r="K26" s="7">
        <f t="shared" si="2"/>
        <v>995763.43630103627</v>
      </c>
    </row>
    <row r="27" spans="2:11">
      <c r="B27" s="17"/>
      <c r="D27" s="13">
        <v>74</v>
      </c>
      <c r="E27" s="13">
        <v>2032</v>
      </c>
      <c r="F27" s="13">
        <v>19</v>
      </c>
      <c r="G27" s="7">
        <f t="shared" si="1"/>
        <v>995763.43630103627</v>
      </c>
      <c r="H27" s="7">
        <f>H26*(1+$B3)</f>
        <v>52397.037908735139</v>
      </c>
      <c r="I27" s="7">
        <f t="shared" si="0"/>
        <v>943366.39839230117</v>
      </c>
      <c r="J27" s="7">
        <f>I27*B9</f>
        <v>56601.983903538065</v>
      </c>
      <c r="K27" s="7">
        <f t="shared" si="2"/>
        <v>999968.38229583926</v>
      </c>
    </row>
    <row r="28" spans="2:11">
      <c r="D28" s="18">
        <v>75</v>
      </c>
      <c r="E28" s="18">
        <v>2033</v>
      </c>
      <c r="F28" s="18">
        <v>20</v>
      </c>
      <c r="G28" s="7">
        <f t="shared" si="1"/>
        <v>999968.38229583926</v>
      </c>
      <c r="H28" s="7">
        <f>H27*(1+$B3)</f>
        <v>54073.743121814667</v>
      </c>
      <c r="I28" s="7">
        <f t="shared" si="0"/>
        <v>945894.63917402457</v>
      </c>
      <c r="J28" s="7">
        <f>I28*B9</f>
        <v>56753.678350441471</v>
      </c>
      <c r="K28" s="7">
        <f t="shared" si="2"/>
        <v>1002648.3175244661</v>
      </c>
    </row>
    <row r="29" spans="2:11">
      <c r="D29" s="18">
        <v>76</v>
      </c>
      <c r="E29" s="18">
        <v>2034</v>
      </c>
      <c r="F29" s="18">
        <v>21</v>
      </c>
      <c r="G29" s="7">
        <f t="shared" si="1"/>
        <v>1002648.3175244661</v>
      </c>
      <c r="H29" s="7">
        <f>H28*(1+$B3)</f>
        <v>55804.102901712737</v>
      </c>
      <c r="I29" s="7">
        <f t="shared" si="0"/>
        <v>946844.21462275332</v>
      </c>
      <c r="J29" s="7">
        <f>I29*B9</f>
        <v>56810.652877365195</v>
      </c>
      <c r="K29" s="7">
        <f t="shared" si="2"/>
        <v>1003654.8675001186</v>
      </c>
    </row>
    <row r="30" spans="2:11">
      <c r="D30" s="18">
        <v>77</v>
      </c>
      <c r="E30" s="18">
        <v>2035</v>
      </c>
      <c r="F30" s="18">
        <v>22</v>
      </c>
      <c r="G30" s="7">
        <f t="shared" si="1"/>
        <v>1003654.8675001186</v>
      </c>
      <c r="H30" s="7">
        <f>H29*(1+$B3)</f>
        <v>57589.834194567549</v>
      </c>
      <c r="I30" s="7">
        <f t="shared" si="0"/>
        <v>946065.03330555104</v>
      </c>
      <c r="J30" s="7">
        <f>I30*B9</f>
        <v>56763.901998333058</v>
      </c>
      <c r="K30" s="7">
        <f t="shared" si="2"/>
        <v>1002828.9353038841</v>
      </c>
    </row>
    <row r="31" spans="2:11">
      <c r="D31" s="18">
        <v>78</v>
      </c>
      <c r="E31" s="18">
        <v>2036</v>
      </c>
      <c r="F31" s="18">
        <v>23</v>
      </c>
      <c r="G31" s="7">
        <f t="shared" si="1"/>
        <v>1002828.9353038841</v>
      </c>
      <c r="H31" s="7">
        <f>H30*(1+$B3)</f>
        <v>59432.708888793713</v>
      </c>
      <c r="I31" s="7">
        <f t="shared" si="0"/>
        <v>943396.22641509038</v>
      </c>
      <c r="J31" s="7">
        <f>I31*B9</f>
        <v>56603.773584905422</v>
      </c>
      <c r="K31" s="7">
        <f t="shared" si="2"/>
        <v>999999.99999999581</v>
      </c>
    </row>
    <row r="32" spans="2:11">
      <c r="D32" s="18">
        <v>79</v>
      </c>
      <c r="E32" s="18">
        <v>2037</v>
      </c>
      <c r="F32" s="18">
        <v>24</v>
      </c>
      <c r="G32" s="7">
        <f t="shared" si="1"/>
        <v>999999.99999999581</v>
      </c>
      <c r="H32" s="7"/>
      <c r="I32" s="7"/>
      <c r="J32" s="7"/>
      <c r="K32" s="7">
        <f t="shared" si="2"/>
        <v>0</v>
      </c>
    </row>
  </sheetData>
  <conditionalFormatting sqref="K8:K3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Module 2c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2012-11-05T14:53:38Z</dcterms:modified>
</cp:coreProperties>
</file>