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omments1.xml" ContentType="application/vnd.openxmlformats-officedocument.spreadsheetml.comments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LCF"/>
  <workbookPr defaultThemeVersion="124226"/>
  <bookViews>
    <workbookView activeTab="0" xWindow="240" yWindow="60" windowWidth="14805" windowHeight="8010" tabRatio="500"/>
  </bookViews>
  <sheets>
    <sheet name="REIT TRacking Sheet" sheetId="1" r:id="rId4"/>
  </sheets>
  <calcPr/>
  <extLst>
    <ext uri="smNativeData">
      <pm:revision xmlns:pm="smNativeData" day="1543327666" val="938" rev="123" rev64="64" revOS="4"/>
      <pm:docPrefs xmlns:pm="smNativeData" id="1543327666" fixedDigits="0" showNotice="1" showFrameBounds="1" autoChart="1" recalcOnPrint="1" recalcOnCopy="1" finalRounding="1" compatTextArt="1" tab="567" useDefinedPrintRange="1" printArea="currentSheet"/>
      <pm:compatibility xmlns:pm="smNativeData" id="1543327666" overlapCells="1"/>
      <pm:defCurrency xmlns:pm="smNativeData" id="1543327666"/>
    </ext>
  </extLst>
</workbook>
</file>

<file path=xl/comments1.xml><?xml version="1.0" encoding="utf-8"?>
<comments xmlns="http://schemas.openxmlformats.org/spreadsheetml/2006/main">
  <authors>
    <author>Unknown</author>
  </authors>
  <commentList>
    <comment ref="I2" authorId="0">
      <text>
        <r>
          <rPr>
            <rFont val="Tahoma"/>
            <charset val="0"/>
            <family val="2"/>
            <sz val="9"/>
            <b/>
            <i val="0"/>
            <extLst>
              <ext uri="smNativeData">
                <pm:charSpec xmlns:pm="smNativeData" id="1543327666">
                  <pm:latin face="Tahoma" sz="180" weight="bold" i="0"/>
                  <pm:cs face="Tahoma" sz="180" weight="bold"/>
                  <pm:ea face="Tahoma" sz="180" weight="bold"/>
                </pm:charSpec>
              </ext>
            </extLst>
          </rPr>
          <t>Author:</t>
        </r>
        <r>
          <rPr>
            <rFont val="Tahoma"/>
            <charset val="0"/>
            <family val="2"/>
            <sz val="9"/>
            <b val="0"/>
            <i val="0"/>
            <extLst>
              <ext uri="smNativeData">
                <pm:charSpec xmlns:pm="smNativeData" id="1543327666">
                  <pm:latin face="Tahoma" sz="180" weight="normal" i="0"/>
                  <pm:cs sz="220" weight="normal"/>
                  <pm:ea sz="220" weight="normal"/>
                </pm:charSpec>
              </ext>
            </extLst>
          </rPr>
          <t xml:space="preserve">
Refer Here - http://reitmethod.com/reit-historical-data/ but refer to dividend vouchers for most accurate figure</t>
        </r>
      </text>
    </comment>
    <comment ref="H2" authorId="0">
      <text>
        <r>
          <t>Net of brokerage charges and other incidental fees like stamp duty if needed</t>
        </r>
      </text>
    </comment>
  </commentList>
</comments>
</file>

<file path=xl/sharedStrings.xml><?xml version="1.0" encoding="utf-8"?>
<sst xmlns="http://schemas.openxmlformats.org/spreadsheetml/2006/main" count="35" uniqueCount="35">
  <si>
    <t>Updated</t>
  </si>
  <si>
    <t>Stocks</t>
  </si>
  <si>
    <t>Units</t>
  </si>
  <si>
    <t>Avg Cost per unit (RM)</t>
  </si>
  <si>
    <t>TOTAL COST to date (RM)</t>
  </si>
  <si>
    <t>Price Now (RM)</t>
  </si>
  <si>
    <t>Units to Add</t>
  </si>
  <si>
    <t>New Avg Cost per unit (RM)</t>
  </si>
  <si>
    <t>Fresh Funds (RM)</t>
  </si>
  <si>
    <t>DPU (cents)</t>
  </si>
  <si>
    <t>DY Now</t>
  </si>
  <si>
    <t>DY Mine</t>
  </si>
  <si>
    <t>NET DY</t>
  </si>
  <si>
    <t>Stocks Weightage</t>
  </si>
  <si>
    <t>Dividend received (RM)</t>
  </si>
  <si>
    <t>ALAQAR</t>
  </si>
  <si>
    <t>ALSREIT</t>
  </si>
  <si>
    <t>AMFIRST</t>
  </si>
  <si>
    <t>ARREIT</t>
  </si>
  <si>
    <t>ATRIUM</t>
  </si>
  <si>
    <t>AXREIT</t>
  </si>
  <si>
    <t>CMMT</t>
  </si>
  <si>
    <t>HEKTAR</t>
  </si>
  <si>
    <t>IGBREIT</t>
  </si>
  <si>
    <t>KIPREIT</t>
  </si>
  <si>
    <t>KLCC</t>
  </si>
  <si>
    <t>MQREIT</t>
  </si>
  <si>
    <t>PAVREIT</t>
  </si>
  <si>
    <t>SUNREIT</t>
  </si>
  <si>
    <t>TWRREIT</t>
  </si>
  <si>
    <t>UOAREIT</t>
  </si>
  <si>
    <t>YTLREIT</t>
  </si>
  <si>
    <t>TOTAL:</t>
  </si>
  <si>
    <t>ADD. COST:</t>
  </si>
  <si>
    <t>My Yield:</t>
  </si>
</sst>
</file>

<file path=xl/styles.xml><?xml version="1.0" encoding="utf-8"?>
<styleSheet xmlns="http://schemas.openxmlformats.org/spreadsheetml/2006/main">
  <numFmts count="14">
    <numFmt numFmtId="5" formatCode="#,##0\ &quot;$&quot;;\-#,##0\ &quot;$&quot;"/>
    <numFmt numFmtId="6" formatCode="#,##0\ &quot;$&quot;;[Red]\-#,##0\ &quot;$&quot;"/>
    <numFmt numFmtId="7" formatCode="#,##0.00\ &quot;$&quot;;\-#,##0.00\ &quot;$&quot;"/>
    <numFmt numFmtId="8" formatCode="#,##0.00\ &quot;$&quot;;[Red]\-#,##0.00\ &quot;$&quot;"/>
    <numFmt numFmtId="42" formatCode="_-* #,##0\ &quot;$&quot;_-;\-* #,##0\ &quot;$&quot;_-;_-* &quot;-&quot;\ &quot;$&quot;_-;_-@_-"/>
    <numFmt numFmtId="41" formatCode="_-* #,##0\ _$_-;\-* #,##0\ _$_-;_-* &quot;-&quot;\ _$_-;_-@_-"/>
    <numFmt numFmtId="44" formatCode="_-* #,##0.00\ &quot;$&quot;_-;\-* #,##0.00\ &quot;$&quot;_-;_-* &quot;-&quot;??\ &quot;$&quot;_-;_-@_-"/>
    <numFmt numFmtId="43" formatCode="_-* #,##0.00\ _$_-;\-* #,##0.00\ _$_-;_-* &quot;-&quot;??\ _$_-;_-@_-"/>
    <numFmt numFmtId="164" formatCode="0.000"/>
    <numFmt numFmtId="165" formatCode="0.0000"/>
    <numFmt numFmtId="10" formatCode="0.00%"/>
    <numFmt numFmtId="1" formatCode="0"/>
    <numFmt numFmtId="2" formatCode="0.00"/>
    <numFmt numFmtId="14" formatCode="DD/MM/YYYY"/>
  </numFmts>
  <fonts count="9">
    <font>
      <name val="Calibri"/>
      <family val="2"/>
      <color rgb="FF000000"/>
      <sz val="11"/>
      <extLst>
        <ext uri="smNativeData">
          <pm:charSpec xmlns:pm="smNativeData" id="1543327666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family val="2"/>
      <color rgb="FF000000"/>
      <sz val="10"/>
      <extLst>
        <ext uri="smNativeData">
          <pm:charSpec xmlns:pm="smNativeData" id="1543327666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Calibri"/>
      <family val="2"/>
      <b/>
      <color rgb="FF000000"/>
      <sz val="11"/>
      <extLst>
        <ext uri="smNativeData">
          <pm:charSpec xmlns:pm="smNativeData" id="1543327666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family val="2"/>
      <color rgb="FF0000FF"/>
      <sz val="11"/>
      <u val="single"/>
      <extLst>
        <ext uri="smNativeData">
          <pm:charSpec xmlns:pm="smNativeData" id="1543327666" fgClr="0000FF" ulstyle="singl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family val="2"/>
      <color rgb="FF0000FF"/>
      <sz val="11"/>
      <u val="single"/>
      <extLst>
        <ext uri="smNativeData">
          <pm:charSpec xmlns:pm="smNativeData" id="1543327666" fgClr="0000FF" ulstyle="single" kern="1">
            <pm:latin face="Calibri" sz="220" lang="default"/>
            <pm:cs face="Times New Roman" sz="220" lang="default"/>
            <pm:ea face="SimSun" sz="220" lang="default"/>
            <hyperlink type="1" url="http://reitmethod.com/reit-historical-data/" location="" text=""/>
          </pm:charSpec>
        </ext>
      </extLst>
    </font>
    <font>
      <name val="Calibri"/>
      <family val="2"/>
      <b/>
      <color rgb="FF000000"/>
      <sz val="11"/>
      <extLst>
        <ext uri="smNativeData">
          <pm:charSpec xmlns:pm="smNativeData" id="1543327666" ulstyle="none" kern="1">
            <pm:latin face="Calibri" sz="220" lang="default" weight="bold"/>
            <pm:cs face="Times New Roman" sz="220" lang="default"/>
            <pm:ea face="SimSun" sz="220" lang="default"/>
          </pm:charSpec>
        </ext>
      </extLst>
    </font>
    <font>
      <name val="Calibri"/>
      <family val="2"/>
      <b/>
      <color rgb="FF0000FF"/>
      <sz val="11"/>
      <u val="single"/>
      <extLst>
        <ext uri="smNativeData">
          <pm:charSpec xmlns:pm="smNativeData" id="1543327666" fgClr="0000FF" ulstyle="single" kern="1">
            <pm:latin face="Calibri" sz="220" lang="default" weight="bold"/>
            <pm:cs face="Times New Roman" sz="220" lang="default"/>
            <pm:ea face="SimSun" sz="220" lang="default"/>
            <hyperlink type="1" url="http://reitmethod.com/reit-historical-data/" location="" text=""/>
          </pm:charSpec>
        </ext>
      </extLst>
    </font>
    <font>
      <name val="Calibri"/>
      <family val="2"/>
      <color rgb="FF000000"/>
      <sz val="11"/>
      <extLst>
        <ext uri="smNativeData">
          <pm:charSpec xmlns:pm="smNativeData" id="1543327666" ulstyle="none" kern="1">
            <pm:latin face="Calibri" sz="220" lang="default"/>
            <pm:cs face="Times New Roman" sz="220" lang="default" weight="bold"/>
            <pm:ea face="SimSun" sz="220" lang="default" weight="bold"/>
          </pm:charSpec>
        </ext>
      </extLst>
    </font>
    <font>
      <name val="Calibri"/>
      <family val="2"/>
      <b/>
      <i/>
      <color rgb="FF000000"/>
      <sz val="11"/>
      <extLst>
        <ext uri="smNativeData">
          <pm:charSpec xmlns:pm="smNativeData" id="1543327666" ulstyle="none" kern="1">
            <pm:latin face="Calibri" sz="220" lang="default" weight="bold" i="1"/>
            <pm:cs face="Times New Roman" sz="220" lang="default" weight="bold"/>
            <pm:ea face="SimSun" sz="220" lang="default" weight="bold"/>
          </pm:charSpec>
        </ext>
      </extLst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solid">
        <fgColor rgb="FF92D050"/>
        <bgColor rgb="FFFFFFFF"/>
        <extLst>
          <ext uri="smNativeData">
            <pm:shade xmlns:pm="smNativeData" id="1543327666" type="1" fgLvl="100" fgClr="0092D050" bgLvl="0" bgClr="00000000"/>
          </ext>
        </extLst>
      </patternFill>
    </fill>
    <fill>
      <patternFill patternType="solid">
        <fgColor rgb="FFFFFF9E"/>
        <bgColor rgb="FFFFFFFF"/>
        <extLst>
          <ext uri="smNativeData">
            <pm:shade xmlns:pm="smNativeData" id="1543327666" type="1" fgLvl="38" fgClr="00FFFF00" bgLvl="62" bgClr="00FFFFFF"/>
          </ext>
        </extLst>
      </patternFill>
    </fill>
    <fill>
      <patternFill patternType="solid">
        <fgColor rgb="FFFFFF9E"/>
        <bgColor rgb="FFFFFFFF"/>
        <extLst>
          <ext uri="smNativeData">
            <pm:shade xmlns:pm="smNativeData" id="1543327666" type="1" fgLvl="38" fgClr="00FFFF00" bgLvl="62" bgClr="00FFFFFF"/>
          </ext>
        </extLst>
      </patternFill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543327666" type="1" fgLvl="100" fgClr="00FFFFFF" bgLvl="100" bgClr="00000000"/>
          </ext>
        </extLst>
      </patternFill>
    </fill>
  </fills>
  <borders count="7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43327666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543327666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43327666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543327666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543327666"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543327666"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43327666"/>
        </ext>
      </extLst>
    </border>
  </borders>
  <cellStyleXfs count="2">
    <xf numFmtId="0" fontId="0" fillId="0" borderId="0" applyNumberFormat="1" applyFont="1" applyFill="1" applyBorder="1" applyAlignment="1" applyProtection="1"/>
    <xf numFmtId="0" fontId="3" fillId="0" borderId="0" applyNumberFormat="0" applyFont="1" applyFill="0" applyBorder="0" applyAlignment="0" applyProtection="0"/>
  </cellStyleXfs>
  <cellXfs count="53">
    <xf numFmtId="0" fontId="0" fillId="0" borderId="0" xfId="0"/>
    <xf numFmtId="0" fontId="3" fillId="0" borderId="0" xfId="1"/>
    <xf numFmtId="0" fontId="0" fillId="0" borderId="0" xfId="0" applyProtection="1">
      <protection locked="1" hidden="1"/>
    </xf>
    <xf numFmtId="164" fontId="0" fillId="0" borderId="0" xfId="0" applyNumberFormat="1" applyProtection="1">
      <protection locked="1" hidden="1"/>
    </xf>
    <xf numFmtId="10" fontId="0" fillId="0" borderId="0" xfId="0" applyNumberFormat="1" applyProtection="1">
      <protection locked="1" hidden="1"/>
    </xf>
    <xf numFmtId="2" fontId="0" fillId="0" borderId="0" xfId="0" applyNumberFormat="1" applyProtection="1">
      <protection locked="1" hidden="1"/>
    </xf>
    <xf numFmtId="0" fontId="0" fillId="0" borderId="0" xfId="0" applyAlignment="1" applyProtection="1">
      <alignment horizontal="center" vertical="center" wrapText="1"/>
      <protection locked="1" hidden="1"/>
    </xf>
    <xf numFmtId="0" fontId="2" fillId="0" borderId="1" xfId="0" applyFont="1" applyFill="1" applyBorder="1" applyAlignment="1" applyProtection="1">
      <alignment horizontal="center" vertical="center" wrapText="1"/>
      <protection locked="1" hidden="1"/>
    </xf>
    <xf numFmtId="10" fontId="2" fillId="0" borderId="1" xfId="0" applyNumberFormat="1" applyFont="1" applyFill="1" applyBorder="1" applyAlignment="1" applyProtection="1">
      <alignment horizontal="center" vertical="center" wrapText="1"/>
      <protection locked="1" hidden="1"/>
    </xf>
    <xf numFmtId="2" fontId="2" fillId="0" borderId="1" xfId="0" applyNumberFormat="1" applyFont="1" applyFill="1" applyBorder="1" applyAlignment="1" applyProtection="1">
      <alignment horizontal="center" vertical="center" wrapText="1"/>
      <protection locked="1" hidden="1"/>
    </xf>
    <xf numFmtId="10" fontId="0" fillId="0" borderId="0" xfId="0" applyNumberFormat="1" applyAlignment="1" applyProtection="1">
      <alignment horizontal="center" vertical="center" wrapText="1"/>
      <protection locked="1" hidden="1"/>
    </xf>
    <xf numFmtId="0" fontId="0" fillId="0" borderId="1" xfId="0" applyFill="1" applyBorder="1" applyProtection="1">
      <protection locked="1" hidden="1"/>
    </xf>
    <xf numFmtId="164" fontId="0" fillId="0" borderId="1" xfId="0" applyNumberFormat="1" applyFill="1" applyBorder="1" applyProtection="1">
      <protection locked="1" hidden="1"/>
    </xf>
    <xf numFmtId="10" fontId="0" fillId="0" borderId="1" xfId="0" applyNumberFormat="1" applyFill="1" applyBorder="1" applyProtection="1">
      <protection locked="1" hidden="1"/>
    </xf>
    <xf numFmtId="0" fontId="2" fillId="0" borderId="0" xfId="0" applyFont="1" applyProtection="1">
      <protection locked="1" hidden="1"/>
    </xf>
    <xf numFmtId="1" fontId="2" fillId="0" borderId="0" xfId="0" applyNumberFormat="1" applyFont="1" applyProtection="1">
      <protection locked="1" hidden="1"/>
    </xf>
    <xf numFmtId="164" fontId="2" fillId="0" borderId="0" xfId="0" applyNumberFormat="1" applyFont="1" applyProtection="1">
      <protection locked="1" hidden="1"/>
    </xf>
    <xf numFmtId="10" fontId="2" fillId="0" borderId="0" xfId="0" applyNumberFormat="1" applyFont="1" applyProtection="1">
      <protection locked="1" hidden="1"/>
    </xf>
    <xf numFmtId="10" fontId="2" fillId="3" borderId="2" xfId="0" applyNumberFormat="1" applyFont="1" applyFill="1" applyProtection="1">
      <protection locked="1" hidden="1"/>
    </xf>
    <xf numFmtId="2" fontId="2" fillId="0" borderId="0" xfId="0" applyNumberFormat="1" applyFont="1" applyProtection="1">
      <protection locked="1" hidden="1"/>
    </xf>
    <xf numFmtId="165" fontId="0" fillId="0" borderId="0" xfId="0" applyNumberFormat="1" applyProtection="1">
      <protection locked="0" hidden="1"/>
    </xf>
    <xf numFmtId="165" fontId="4" fillId="0" borderId="1" xfId="1" applyNumberFormat="1" applyFont="1" applyFill="1" applyBorder="1" applyAlignment="1" applyProtection="1">
      <alignment horizontal="center" vertical="center" wrapText="1"/>
      <protection locked="0" hidden="1"/>
    </xf>
    <xf numFmtId="165" fontId="2" fillId="0" borderId="0" xfId="0" applyNumberFormat="1" applyFont="1" applyProtection="1">
      <protection locked="0" hidden="1"/>
    </xf>
    <xf numFmtId="164" fontId="0" fillId="0" borderId="0" xfId="0" applyNumberFormat="1" applyProtection="1">
      <protection locked="0" hidden="1"/>
    </xf>
    <xf numFmtId="164" fontId="2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2" fillId="0" borderId="0" xfId="0" applyFont="1" applyProtection="1">
      <protection locked="0" hidden="1"/>
    </xf>
    <xf numFmtId="0" fontId="0" fillId="0" borderId="0" xfId="0" applyProtection="1">
      <protection locked="0" hidden="1"/>
    </xf>
    <xf numFmtId="0" fontId="2" fillId="0" borderId="1" xfId="0" applyFont="1" applyFill="1" applyBorder="1" applyAlignment="1" applyProtection="1">
      <alignment horizontal="center" vertical="center" wrapText="1"/>
      <protection locked="0" hidden="1"/>
    </xf>
    <xf numFmtId="164" fontId="2" fillId="0" borderId="0" xfId="0" applyNumberFormat="1" applyFont="1" applyProtection="1">
      <protection locked="0" hidden="1"/>
    </xf>
    <xf numFmtId="0" fontId="0" fillId="4" borderId="3" xfId="0" applyFill="1" applyBorder="1" applyProtection="1">
      <protection locked="1" hidden="1"/>
    </xf>
    <xf numFmtId="0" fontId="0" fillId="4" borderId="3" xfId="0" applyFill="1" applyBorder="1" applyProtection="1">
      <protection locked="0" hidden="1"/>
    </xf>
    <xf numFmtId="164" fontId="0" fillId="4" borderId="3" xfId="0" applyNumberFormat="1" applyFill="1" applyBorder="1" applyProtection="1">
      <protection locked="0" hidden="1"/>
    </xf>
    <xf numFmtId="165" fontId="0" fillId="4" borderId="3" xfId="0" applyNumberFormat="1" applyFill="1" applyBorder="1" applyProtection="1">
      <protection locked="0" hidden="1"/>
    </xf>
    <xf numFmtId="0" fontId="2" fillId="0" borderId="0" xfId="0" applyFont="1" applyAlignment="1" applyProtection="1">
      <alignment horizontal="center" vertical="center" wrapText="1"/>
      <protection locked="1" hidden="1"/>
    </xf>
    <xf numFmtId="0" fontId="2" fillId="0" borderId="0" xfId="0" applyFont="1" applyAlignment="1" applyProtection="1">
      <alignment horizontal="center" vertical="center" wrapText="1"/>
      <protection locked="0" hidden="1"/>
    </xf>
    <xf numFmtId="164" fontId="2" fillId="0" borderId="0" xfId="0" applyNumberFormat="1" applyFont="1" applyAlignment="1" applyProtection="1">
      <alignment horizontal="center" vertical="center" wrapText="1"/>
      <protection locked="0" hidden="1"/>
    </xf>
    <xf numFmtId="164" fontId="2" fillId="0" borderId="0" xfId="0" applyNumberFormat="1" applyFont="1" applyAlignment="1" applyProtection="1">
      <alignment horizontal="center" vertical="center" wrapText="1"/>
      <protection locked="1" hidden="1"/>
    </xf>
    <xf numFmtId="10" fontId="2" fillId="0" borderId="0" xfId="0" applyNumberFormat="1" applyFont="1" applyAlignment="1" applyProtection="1">
      <alignment horizontal="center" vertical="center" wrapText="1"/>
      <protection locked="1" hidden="1"/>
    </xf>
    <xf numFmtId="2" fontId="2" fillId="0" borderId="0" xfId="0" applyNumberFormat="1" applyFont="1" applyAlignment="1" applyProtection="1">
      <alignment horizontal="center" vertical="center" wrapText="1"/>
      <protection locked="1" hidden="1"/>
    </xf>
    <xf numFmtId="0" fontId="0" fillId="5" borderId="4" xfId="0" applyFill="1" applyBorder="1" applyProtection="1">
      <protection locked="1" hidden="1"/>
    </xf>
    <xf numFmtId="0" fontId="0" fillId="5" borderId="4" xfId="0" applyFill="1" applyBorder="1" applyProtection="1">
      <protection locked="0" hidden="1"/>
    </xf>
    <xf numFmtId="164" fontId="0" fillId="5" borderId="4" xfId="0" applyNumberFormat="1" applyFill="1" applyBorder="1" applyProtection="1">
      <protection locked="0" hidden="1"/>
    </xf>
    <xf numFmtId="0" fontId="0" fillId="0" borderId="5" xfId="0" applyFill="1" applyBorder="1" applyProtection="1">
      <protection locked="1" hidden="1"/>
    </xf>
    <xf numFmtId="164" fontId="0" fillId="0" borderId="5" xfId="0" applyNumberFormat="1" applyFill="1" applyBorder="1" applyProtection="1">
      <protection locked="1" hidden="1"/>
    </xf>
    <xf numFmtId="165" fontId="0" fillId="5" borderId="4" xfId="0" applyNumberFormat="1" applyFill="1" applyBorder="1" applyProtection="1">
      <protection locked="0" hidden="1"/>
    </xf>
    <xf numFmtId="10" fontId="0" fillId="0" borderId="5" xfId="0" applyNumberFormat="1" applyFill="1" applyBorder="1" applyProtection="1">
      <protection locked="1" hidden="1"/>
    </xf>
    <xf numFmtId="2" fontId="0" fillId="0" borderId="5" xfId="0" applyNumberFormat="1" applyFill="1" applyBorder="1" applyProtection="1">
      <protection locked="1" hidden="1"/>
    </xf>
    <xf numFmtId="0" fontId="5" fillId="0" borderId="0" xfId="0" applyFont="1" applyAlignment="1" applyProtection="1">
      <alignment horizontal="center" vertical="center" wrapText="1"/>
      <protection locked="1" hidden="1"/>
    </xf>
    <xf numFmtId="165" fontId="6" fillId="0" borderId="0" xfId="1" applyNumberFormat="1" applyFont="1" applyAlignment="1" applyProtection="1">
      <alignment horizontal="center" vertical="center" wrapText="1"/>
      <protection locked="0" hidden="1"/>
    </xf>
    <xf numFmtId="10" fontId="5" fillId="0" borderId="0" xfId="0" applyNumberFormat="1" applyFont="1" applyAlignment="1" applyProtection="1">
      <alignment horizontal="center" vertical="center" wrapText="1"/>
      <protection locked="1" hidden="1"/>
    </xf>
    <xf numFmtId="0" fontId="7" fillId="0" borderId="0" xfId="0" applyFont="1" applyAlignment="1" applyProtection="1">
      <alignment horizontal="center" vertical="center" wrapText="1"/>
      <protection locked="1" hidden="1"/>
    </xf>
    <xf numFmtId="14" fontId="7" fillId="0" borderId="0" xfId="0" applyNumberFormat="1" applyFont="1" applyAlignment="1" applyProtection="1">
      <alignment horizontal="center" vertical="center" wrapText="1"/>
      <protection locked="1" hidden="1"/>
    </xf>
    <xf numFmtId="164" fontId="8" fillId="0" borderId="1" xfId="0" applyNumberFormat="1" applyFont="1" applyFill="1" applyBorder="1" applyAlignment="1" applyProtection="1">
      <alignment horizontal="center" vertical="center" wrapText="1"/>
      <protection locked="1" hidden="1"/>
    </xf>
  </cellXfs>
  <cellStyles count="2">
    <cellStyle name="Normal" xfId="0" builtinId="0" customBuiltin="1"/>
    <cellStyle name="Hyperlink" xfId="1" builtinId="8" customBuiltin="1"/>
  </cellStyles>
  <tableStyles count="0"/>
  <extLst>
    <ext uri="smNativeData">
      <pm:charStyles xmlns:pm="smNativeData" id="1543327666" count="1">
        <pm:charStyle name="Normal" fontId="0" Id="1"/>
      </pm:charStyles>
      <pm:colors xmlns:pm="smNativeData" id="1543327666" count="30">
        <pm:color name="Color 24" rgb="92D050"/>
        <pm:color name="Color 25" rgb="B8CCE4"/>
        <pm:color name="Color 26" rgb="FFC000"/>
        <pm:color name="Color 27" rgb="018001"/>
        <pm:color name="Color 28" rgb="00D1D1"/>
        <pm:color name="Color 29" rgb="3DFFFF"/>
        <pm:color name="Color 30" rgb="9EFFFF"/>
        <pm:color name="Color 31" rgb="E0FFFF"/>
        <pm:color name="Color 32" rgb="9EFF9E"/>
        <pm:color name="Color 33" rgb="E0FFE0"/>
        <pm:color name="Color 34" rgb="FFFFE0"/>
        <pm:color name="Color 35" rgb="E0E0FF"/>
        <pm:color name="Color 36" rgb="9E9EFF"/>
        <pm:color name="Color 37" rgb="5C5CFF"/>
        <pm:color name="Color 38" rgb="5CFFFF"/>
        <pm:color name="Color 39" rgb="5CFF5C"/>
        <pm:color name="Color 40" rgb="FFFF5C"/>
        <pm:color name="Color 41" rgb="FFFF9E"/>
        <pm:color name="Color 42" rgb="018080"/>
        <pm:color name="Color 43" rgb="0000A3"/>
        <pm:color name="Color 44" rgb="3D3DFF"/>
        <pm:color name="Color 45" rgb="010180"/>
        <pm:color name="Color 46" rgb="A300A3"/>
        <pm:color name="Color 47" rgb="9E9E3D"/>
        <pm:color name="Color 48" rgb="CECE9E"/>
        <pm:color name="Color 49" rgb="F0F0E0"/>
        <pm:color name="Color 50" rgb="FF5CFF"/>
        <pm:color name="Color 51" rgb="FF9EFF"/>
        <pm:color name="Color 52" rgb="FFE0FF"/>
        <pm:color name="Color 53" rgb="D1D100"/>
      </pm:color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D5D5D5"/>
      </a:dk1>
      <a:lt1>
        <a:sysClr val="window" lastClr="494949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 ?>
<Relationships xmlns="http://schemas.openxmlformats.org/package/2006/relationships"><Relationship Id="rId1" Type="http://schemas.openxmlformats.org/officeDocument/2006/relationships/hyperlink" Target="http://reitmethod.com/reit-historical-data/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tabSelected="1" view="normal" zoomScale="150" workbookViewId="0">
      <selection activeCell="K23" sqref="K23"/>
    </sheetView>
  </sheetViews>
  <sheetFormatPr defaultRowHeight="15.40"/>
  <cols>
    <col min="1" max="1" width="8.669643" style="2"/>
    <col min="2" max="2" width="5.803571" customWidth="1" style="26"/>
    <col min="3" max="3" width="11.491071" customWidth="1" style="23"/>
    <col min="4" max="4" width="12.857143" customWidth="1" style="2"/>
    <col min="5" max="5" width="9.553571" customWidth="1" style="23"/>
    <col min="6" max="6" width="7.857143" customWidth="1" style="2"/>
    <col min="7" max="7" width="12.062500" customWidth="1" style="3"/>
    <col min="8" max="8" width="10.571429" customWidth="1" style="26"/>
    <col min="9" max="9" width="9.142857" customWidth="1" style="20"/>
    <col min="10" max="12" width="9.142857" customWidth="1" style="4"/>
    <col min="13" max="13" width="11.142857" customWidth="1" style="4"/>
    <col min="14" max="14" width="12.464286" customWidth="1" style="5"/>
    <col min="15" max="15" width="8.669643" style="2"/>
    <col min="16" max="16" width="9.142857" customWidth="1" style="4"/>
    <col min="17" max="16384" width="8.669643" style="2"/>
  </cols>
  <sheetData>
    <row r="1" spans="1:16" s="47" customFormat="1" ht="30.75" customHeight="1">
      <c r="A1" s="50" t="s">
        <v>0</v>
      </c>
      <c r="B1" s="34"/>
      <c r="C1" s="35"/>
      <c r="D1" s="51">
        <f aca="1">TODAY()</f>
        <v>43433</v>
      </c>
      <c r="E1" s="35"/>
      <c r="F1" s="33"/>
      <c r="G1" s="36"/>
      <c r="H1" s="34"/>
      <c r="I1" s="48"/>
      <c r="J1" s="37"/>
      <c r="K1" s="37"/>
      <c r="L1" s="37"/>
      <c r="M1" s="37"/>
      <c r="N1" s="38"/>
      <c r="P1" s="49"/>
    </row>
    <row r="2" spans="1:16" s="6" customFormat="1" ht="30.75" customHeight="1">
      <c r="A2" s="7" t="s">
        <v>1</v>
      </c>
      <c r="B2" s="27" t="s">
        <v>2</v>
      </c>
      <c r="C2" s="24" t="s">
        <v>3</v>
      </c>
      <c r="D2" s="7" t="s">
        <v>4</v>
      </c>
      <c r="E2" s="24" t="s">
        <v>5</v>
      </c>
      <c r="F2" s="7" t="s">
        <v>6</v>
      </c>
      <c r="G2" s="52" t="s">
        <v>7</v>
      </c>
      <c r="H2" s="27" t="s">
        <v>8</v>
      </c>
      <c r="I2" s="21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9" t="s">
        <v>14</v>
      </c>
      <c r="P2" s="10"/>
    </row>
    <row r="3" spans="1:16" s="2" customFormat="1">
      <c r="A3" s="39" t="s">
        <v>15</v>
      </c>
      <c r="B3" s="40" t="n">
        <v>10000</v>
      </c>
      <c r="C3" s="41" t="n">
        <v>1.5</v>
      </c>
      <c r="D3" s="42">
        <f>C3*B3</f>
        <v>15000</v>
      </c>
      <c r="E3" s="41" t="n">
        <v>1.25</v>
      </c>
      <c r="F3" s="42">
        <f>H3/E3</f>
        <v>0</v>
      </c>
      <c r="G3" s="43">
        <f>((E3*F3)+(C3*B3))/(B3+F3)</f>
        <v>1.5</v>
      </c>
      <c r="H3" s="40"/>
      <c r="I3" s="44" t="n">
        <v>7.70000000000000018</v>
      </c>
      <c r="J3" s="45">
        <f>I3/100/E3</f>
        <v>0.0616000000000000014</v>
      </c>
      <c r="K3" s="45">
        <f>I3/100/G3</f>
        <v>0.051333333333333</v>
      </c>
      <c r="L3" s="45">
        <f>0.9*K3</f>
        <v>0.0461999999999999922</v>
      </c>
      <c r="M3" s="45">
        <f>((D3+H3)/(D21+H21))</f>
        <v>1</v>
      </c>
      <c r="N3" s="46">
        <f>0.9*I3/100*(B3+F3)</f>
        <v>693</v>
      </c>
      <c r="P3" s="4"/>
    </row>
    <row r="4" spans="1:16" s="2" customFormat="1">
      <c r="A4" s="29" t="s">
        <v>16</v>
      </c>
      <c r="B4" s="30"/>
      <c r="C4" s="31"/>
      <c r="D4" s="11">
        <f>C4*B4</f>
        <v>0</v>
      </c>
      <c r="E4" s="31" t="n">
        <v>0.780000000000000071</v>
      </c>
      <c r="F4" s="11">
        <f>H4/E4</f>
        <v>0</v>
      </c>
      <c r="G4" s="12" t="e">
        <f>((E4*F4)+(C4*B4))/(B4+F4)</f>
        <v>#DIV/0!</v>
      </c>
      <c r="H4" s="30"/>
      <c r="I4" s="32" t="n">
        <v>6</v>
      </c>
      <c r="J4" s="13">
        <f>I4/100/E4</f>
        <v>0.0769230769230769962</v>
      </c>
      <c r="K4" s="13" t="e">
        <f>I4/100/G4</f>
        <v>#DIV/0!</v>
      </c>
      <c r="L4" s="13" t="e">
        <f>0.9*K4</f>
        <v>#DIV/0!</v>
      </c>
      <c r="M4" s="13">
        <f>((D4+H4)/($D21+$H21))</f>
        <v>0</v>
      </c>
      <c r="N4" s="46">
        <f>0.9*I4/100*(B4+F4)</f>
        <v>0</v>
      </c>
      <c r="P4" s="4"/>
    </row>
    <row r="5" spans="1:16" s="2" customFormat="1">
      <c r="A5" s="29" t="s">
        <v>17</v>
      </c>
      <c r="B5" s="30"/>
      <c r="C5" s="31"/>
      <c r="D5" s="11">
        <f>C5*B5</f>
        <v>0</v>
      </c>
      <c r="E5" s="31" t="n">
        <v>0.579999999999999982</v>
      </c>
      <c r="F5" s="11">
        <f>H5/E5</f>
        <v>0</v>
      </c>
      <c r="G5" s="12" t="e">
        <f>((E5*F5)+(C5*B5))/(B5+F5)</f>
        <v>#DIV/0!</v>
      </c>
      <c r="H5" s="30"/>
      <c r="I5" s="32" t="n">
        <v>4.05999999999999961</v>
      </c>
      <c r="J5" s="45">
        <f>I5/100/E5</f>
        <v>0.0700000000000000089</v>
      </c>
      <c r="K5" s="45" t="e">
        <f>I5/100/G5</f>
        <v>#DIV/0!</v>
      </c>
      <c r="L5" s="13" t="e">
        <f>0.9*K5</f>
        <v>#DIV/0!</v>
      </c>
      <c r="M5" s="13">
        <f>((D5+H5)/($D21+$H21))</f>
        <v>0</v>
      </c>
      <c r="N5" s="46">
        <f>0.9*I5/100*(B5+F5)</f>
        <v>0</v>
      </c>
      <c r="P5" s="4"/>
    </row>
    <row r="6" spans="1:14">
      <c r="A6" s="29" t="s">
        <v>18</v>
      </c>
      <c r="B6" s="30"/>
      <c r="C6" s="31"/>
      <c r="D6" s="11">
        <f>C6*B6</f>
        <v>0</v>
      </c>
      <c r="E6" s="31" t="n">
        <v>0.840000000000000036</v>
      </c>
      <c r="F6" s="11">
        <f>H6/E6</f>
        <v>0</v>
      </c>
      <c r="G6" s="12" t="e">
        <f>((E6*F6)+(C6*B6))/(B6+F6)</f>
        <v>#DIV/0!</v>
      </c>
      <c r="H6" s="30"/>
      <c r="I6" s="32" t="n">
        <v>5.5</v>
      </c>
      <c r="J6" s="13">
        <f>I6/100/E6</f>
        <v>0.0654761904761899949</v>
      </c>
      <c r="K6" s="13" t="e">
        <f>I6/100/G6</f>
        <v>#DIV/0!</v>
      </c>
      <c r="L6" s="13" t="e">
        <f>0.9*K6</f>
        <v>#DIV/0!</v>
      </c>
      <c r="M6" s="13">
        <f>((D6+H6)/($D21+$H21))</f>
        <v>0</v>
      </c>
      <c r="N6" s="46">
        <f>0.9*I6/100*(B6+F6)</f>
        <v>0</v>
      </c>
    </row>
    <row r="7" spans="1:14">
      <c r="A7" s="29" t="s">
        <v>19</v>
      </c>
      <c r="B7" s="30"/>
      <c r="C7" s="31"/>
      <c r="D7" s="11">
        <f>C7*B7</f>
        <v>0</v>
      </c>
      <c r="E7" s="31" t="n">
        <v>1.10000000000000009</v>
      </c>
      <c r="F7" s="11">
        <f>H7/E7</f>
        <v>0</v>
      </c>
      <c r="G7" s="12" t="e">
        <f>((E7*F7)+(C7*B7))/(B7+F7)</f>
        <v>#DIV/0!</v>
      </c>
      <c r="H7" s="30"/>
      <c r="I7" s="32" t="n">
        <v>7.40000000000000036</v>
      </c>
      <c r="J7" s="13">
        <f>I7/100/E7</f>
        <v>0.0672727272727269998</v>
      </c>
      <c r="K7" s="45" t="e">
        <f>I7/100/G7</f>
        <v>#DIV/0!</v>
      </c>
      <c r="L7" s="13" t="e">
        <f>0.9*K7</f>
        <v>#DIV/0!</v>
      </c>
      <c r="M7" s="13">
        <f>((D7+H7)/($D21+$H21))</f>
        <v>0</v>
      </c>
      <c r="N7" s="46">
        <f>0.9*I7/100*(B7+F7)</f>
        <v>0</v>
      </c>
    </row>
    <row r="8" spans="1:14">
      <c r="A8" s="29" t="s">
        <v>20</v>
      </c>
      <c r="B8" s="30"/>
      <c r="C8" s="31"/>
      <c r="D8" s="11">
        <f>C8*B8</f>
        <v>0</v>
      </c>
      <c r="E8" s="31" t="n">
        <v>1.45</v>
      </c>
      <c r="F8" s="11">
        <f>H8/E8</f>
        <v>0</v>
      </c>
      <c r="G8" s="12" t="e">
        <f>((E8*F8)+(C8*B8))/(B8+F8)</f>
        <v>#DIV/0!</v>
      </c>
      <c r="H8" s="30"/>
      <c r="I8" s="32" t="n">
        <v>8.25999999999999801</v>
      </c>
      <c r="J8" s="45">
        <f>I8/100/E8</f>
        <v>0.0569655172413790023</v>
      </c>
      <c r="K8" s="13" t="e">
        <f>I8/100/G8</f>
        <v>#DIV/0!</v>
      </c>
      <c r="L8" s="13" t="e">
        <f>0.9*K8</f>
        <v>#DIV/0!</v>
      </c>
      <c r="M8" s="13">
        <f>((D8+H8)/($D21+$H21))</f>
        <v>0</v>
      </c>
      <c r="N8" s="46">
        <f>0.9*I8/100*(B8+F8)</f>
        <v>0</v>
      </c>
    </row>
    <row r="9" spans="1:14">
      <c r="A9" s="29" t="s">
        <v>21</v>
      </c>
      <c r="B9" s="30"/>
      <c r="C9" s="31"/>
      <c r="D9" s="11">
        <f>C9*B9</f>
        <v>0</v>
      </c>
      <c r="E9" s="31" t="n">
        <v>1.03000000000000003</v>
      </c>
      <c r="F9" s="11">
        <f>H9/E9</f>
        <v>0</v>
      </c>
      <c r="G9" s="12" t="e">
        <f>((E9*F9)+(C9*B9))/(B9+F9)</f>
        <v>#DIV/0!</v>
      </c>
      <c r="H9" s="30"/>
      <c r="I9" s="32" t="n">
        <v>8.22000000000000064</v>
      </c>
      <c r="J9" s="13">
        <f>I9/100/E9</f>
        <v>0.0798058252427179937</v>
      </c>
      <c r="K9" s="45" t="e">
        <f>I9/100/G9</f>
        <v>#DIV/0!</v>
      </c>
      <c r="L9" s="13" t="e">
        <f>0.9*K9</f>
        <v>#DIV/0!</v>
      </c>
      <c r="M9" s="13">
        <f>((D9+H9)/($D21+$H21))</f>
        <v>0</v>
      </c>
      <c r="N9" s="46">
        <f>0.9*I9/100*(B9+F9)</f>
        <v>0</v>
      </c>
    </row>
    <row r="10" spans="1:14">
      <c r="A10" s="29" t="s">
        <v>22</v>
      </c>
      <c r="B10" s="30"/>
      <c r="C10" s="31"/>
      <c r="D10" s="11">
        <f>C10*B10</f>
        <v>0</v>
      </c>
      <c r="E10" s="31" t="n">
        <v>1.12999999999999989</v>
      </c>
      <c r="F10" s="11">
        <f>H10/E10</f>
        <v>0</v>
      </c>
      <c r="G10" s="12" t="e">
        <f>((E10*F10)+(C10*B10))/(B10+F10)</f>
        <v>#DIV/0!</v>
      </c>
      <c r="H10" s="30"/>
      <c r="I10" s="32" t="n">
        <v>9.59999999999999964</v>
      </c>
      <c r="J10" s="45">
        <f>I10/100/E10</f>
        <v>0.0849557522123889974</v>
      </c>
      <c r="K10" s="13" t="e">
        <f>I10/100/G10</f>
        <v>#DIV/0!</v>
      </c>
      <c r="L10" s="13" t="e">
        <f>0.9*K10</f>
        <v>#DIV/0!</v>
      </c>
      <c r="M10" s="13">
        <f>((D10+H10)/($D21+$H21))</f>
        <v>0</v>
      </c>
      <c r="N10" s="46">
        <f>0.9*I10/100*(B10+F10)</f>
        <v>0</v>
      </c>
    </row>
    <row r="11" spans="1:14">
      <c r="A11" s="29" t="s">
        <v>23</v>
      </c>
      <c r="B11" s="30"/>
      <c r="C11" s="31"/>
      <c r="D11" s="42">
        <f>C11*B11</f>
        <v>0</v>
      </c>
      <c r="E11" s="31" t="n">
        <v>1.67999999999999972</v>
      </c>
      <c r="F11" s="42">
        <f>H11/E11</f>
        <v>0</v>
      </c>
      <c r="G11" s="43" t="e">
        <f>((E11*F11)+(C11*B11))/(B11+F11)</f>
        <v>#DIV/0!</v>
      </c>
      <c r="H11" s="30"/>
      <c r="I11" s="32" t="n">
        <v>9.27999999999999936</v>
      </c>
      <c r="J11" s="13">
        <f>I11/100/E11</f>
        <v>0.0552380952380949974</v>
      </c>
      <c r="K11" s="45" t="e">
        <f>I11/100/G11</f>
        <v>#DIV/0!</v>
      </c>
      <c r="L11" s="45" t="e">
        <f>0.9*K11</f>
        <v>#DIV/0!</v>
      </c>
      <c r="M11" s="45">
        <f>((D11+H11)/($D21+$H21))</f>
        <v>0</v>
      </c>
      <c r="N11" s="46">
        <f>0.9*I11/100*(B11+F11)</f>
        <v>0</v>
      </c>
    </row>
    <row r="12" spans="1:14">
      <c r="A12" s="29" t="s">
        <v>24</v>
      </c>
      <c r="B12" s="30"/>
      <c r="C12" s="31"/>
      <c r="D12" s="11">
        <f>C12*B12</f>
        <v>0</v>
      </c>
      <c r="E12" s="31" t="n">
        <v>0.8</v>
      </c>
      <c r="F12" s="11">
        <f>H12/E12</f>
        <v>0</v>
      </c>
      <c r="G12" s="12" t="e">
        <f>((E12*F12)+(C12*B12))/(B12+F12)</f>
        <v>#DIV/0!</v>
      </c>
      <c r="H12" s="30"/>
      <c r="I12" s="32" t="n">
        <v>6.95000000000000018</v>
      </c>
      <c r="J12" s="45">
        <f>I12/100/E12</f>
        <v>0.086875</v>
      </c>
      <c r="K12" s="13" t="e">
        <f>I12/100/G12</f>
        <v>#DIV/0!</v>
      </c>
      <c r="L12" s="13" t="e">
        <f>0.9*K12</f>
        <v>#DIV/0!</v>
      </c>
      <c r="M12" s="13">
        <f>((D12+H12)/($D21+$H21))</f>
        <v>0</v>
      </c>
      <c r="N12" s="46">
        <f>0.9*I12/100*(B12+F12)</f>
        <v>0</v>
      </c>
    </row>
    <row r="13" spans="1:14">
      <c r="A13" s="29" t="s">
        <v>25</v>
      </c>
      <c r="B13" s="30"/>
      <c r="C13" s="31"/>
      <c r="D13" s="11">
        <f>C13*B13</f>
        <v>0</v>
      </c>
      <c r="E13" s="31" t="n">
        <v>7.75999999999999979</v>
      </c>
      <c r="F13" s="11">
        <f>H13/E13</f>
        <v>0</v>
      </c>
      <c r="G13" s="12" t="e">
        <f>((E13*F13)+(C13*B13))/(B13+F13)</f>
        <v>#DIV/0!</v>
      </c>
      <c r="H13" s="30"/>
      <c r="I13" s="32" t="n">
        <v>20.9499999999999993</v>
      </c>
      <c r="J13" s="13">
        <f>I13/100/E13</f>
        <v>0.0269974226804120043</v>
      </c>
      <c r="K13" s="45" t="e">
        <f>I13/100/G13</f>
        <v>#DIV/0!</v>
      </c>
      <c r="L13" s="13" t="e">
        <f>0.9*K13</f>
        <v>#DIV/0!</v>
      </c>
      <c r="M13" s="13">
        <f>((D13+H13)/($D21+$H21))</f>
        <v>0</v>
      </c>
      <c r="N13" s="46">
        <f>0.9*I13/100*(B13+F13)</f>
        <v>0</v>
      </c>
    </row>
    <row r="14" spans="1:14">
      <c r="A14" s="29" t="s">
        <v>26</v>
      </c>
      <c r="B14" s="30"/>
      <c r="C14" s="31"/>
      <c r="D14" s="11">
        <f>C14*B14</f>
        <v>0</v>
      </c>
      <c r="E14" s="31" t="n">
        <v>1.09000000000000007</v>
      </c>
      <c r="F14" s="11">
        <f>H14/E14</f>
        <v>0</v>
      </c>
      <c r="G14" s="12" t="e">
        <f>((E14*F14)+(C14*B14))/(B14+F14)</f>
        <v>#DIV/0!</v>
      </c>
      <c r="H14" s="30"/>
      <c r="I14" s="32" t="n">
        <v>8.39000000000000057</v>
      </c>
      <c r="J14" s="45">
        <f>I14/100/E14</f>
        <v>0.0769724770642199996</v>
      </c>
      <c r="K14" s="13" t="e">
        <f>I14/100/G14</f>
        <v>#DIV/0!</v>
      </c>
      <c r="L14" s="13" t="e">
        <f>0.9*K14</f>
        <v>#DIV/0!</v>
      </c>
      <c r="M14" s="13">
        <f>((D14+H14)/($D21+$H21))</f>
        <v>0</v>
      </c>
      <c r="N14" s="46">
        <f>0.9*I14/100*(B14+F14)</f>
        <v>0</v>
      </c>
    </row>
    <row r="15" spans="1:14">
      <c r="A15" s="29" t="s">
        <v>27</v>
      </c>
      <c r="B15" s="30"/>
      <c r="C15" s="31"/>
      <c r="D15" s="11">
        <f>C15*B15</f>
        <v>0</v>
      </c>
      <c r="E15" s="31" t="n">
        <v>1.57000000000000011</v>
      </c>
      <c r="F15" s="11">
        <f>H15/E15</f>
        <v>0</v>
      </c>
      <c r="G15" s="12" t="e">
        <f>((E15*F15)+(C15*B15))/(B15+F15)</f>
        <v>#DIV/0!</v>
      </c>
      <c r="H15" s="30"/>
      <c r="I15" s="32" t="n">
        <v>8.24000000000000021</v>
      </c>
      <c r="J15" s="13">
        <f>I15/100/E15</f>
        <v>0.0524840764331210075</v>
      </c>
      <c r="K15" s="45" t="e">
        <f>I15/100/G15</f>
        <v>#DIV/0!</v>
      </c>
      <c r="L15" s="13" t="e">
        <f>0.9*K15</f>
        <v>#DIV/0!</v>
      </c>
      <c r="M15" s="13">
        <f>((D15+H15)/($D21+$H21))</f>
        <v>0</v>
      </c>
      <c r="N15" s="46">
        <f>0.9*I15/100*(B15+F15)</f>
        <v>0</v>
      </c>
    </row>
    <row r="16" spans="1:14">
      <c r="A16" s="29" t="s">
        <v>28</v>
      </c>
      <c r="B16" s="30"/>
      <c r="C16" s="31"/>
      <c r="D16" s="11">
        <f>C16*B16</f>
        <v>0</v>
      </c>
      <c r="E16" s="31" t="n">
        <v>1.64999999999999991</v>
      </c>
      <c r="F16" s="11">
        <f>H16/E16</f>
        <v>0</v>
      </c>
      <c r="G16" s="12" t="e">
        <f>((E16*F16)+(C16*B16))/(B16+F16)</f>
        <v>#DIV/0!</v>
      </c>
      <c r="H16" s="30"/>
      <c r="I16" s="32" t="n">
        <v>9.1899999999999995</v>
      </c>
      <c r="J16" s="45">
        <f>I16/100/E16</f>
        <v>0.0556969696969700045</v>
      </c>
      <c r="K16" s="13" t="e">
        <f>I16/100/G16</f>
        <v>#DIV/0!</v>
      </c>
      <c r="L16" s="13" t="e">
        <f>0.9*K16</f>
        <v>#DIV/0!</v>
      </c>
      <c r="M16" s="13">
        <f>((D16+H16)/($D21+$H21))</f>
        <v>0</v>
      </c>
      <c r="N16" s="46">
        <f>0.9*I16/100*(B16+F16)</f>
        <v>0</v>
      </c>
    </row>
    <row r="17" spans="1:14">
      <c r="A17" s="29" t="s">
        <v>29</v>
      </c>
      <c r="B17" s="30"/>
      <c r="C17" s="31"/>
      <c r="D17" s="11">
        <f>C17*B17</f>
        <v>0</v>
      </c>
      <c r="E17" s="31" t="n">
        <v>0.909999999999999964</v>
      </c>
      <c r="F17" s="11">
        <f>H17/E17</f>
        <v>0</v>
      </c>
      <c r="G17" s="12" t="e">
        <f>((E17*F17)+(C17*B17))/(B17+F17)</f>
        <v>#DIV/0!</v>
      </c>
      <c r="H17" s="30"/>
      <c r="I17" s="32" t="n">
        <v>6</v>
      </c>
      <c r="J17" s="13">
        <f>I17/100/E17</f>
        <v>0.0659340659340660107</v>
      </c>
      <c r="K17" s="45" t="e">
        <f>I17/100/G17</f>
        <v>#DIV/0!</v>
      </c>
      <c r="L17" s="13" t="e">
        <f>0.9*K17</f>
        <v>#DIV/0!</v>
      </c>
      <c r="M17" s="13">
        <f>((D17+H17)/($D21+$H21))</f>
        <v>0</v>
      </c>
      <c r="N17" s="46">
        <f>0.9*I17/100*(B17+F17)</f>
        <v>0</v>
      </c>
    </row>
    <row r="18" spans="1:14">
      <c r="A18" s="29" t="s">
        <v>30</v>
      </c>
      <c r="B18" s="30"/>
      <c r="C18" s="31"/>
      <c r="D18" s="11">
        <f>C18*B18</f>
        <v>0</v>
      </c>
      <c r="E18" s="31" t="n">
        <v>1.3600000000000001</v>
      </c>
      <c r="F18" s="11">
        <f>H18/E18</f>
        <v>0</v>
      </c>
      <c r="G18" s="12" t="e">
        <f>((E18*F18)+(C18*B18))/(B18+F18)</f>
        <v>#DIV/0!</v>
      </c>
      <c r="H18" s="30"/>
      <c r="I18" s="32" t="n">
        <v>8.55000000000000071</v>
      </c>
      <c r="J18" s="45">
        <f>I18/100/E18</f>
        <v>0.0628676470588239944</v>
      </c>
      <c r="K18" s="13" t="e">
        <f>I18/100/G18</f>
        <v>#DIV/0!</v>
      </c>
      <c r="L18" s="13" t="e">
        <f>0.9*K18</f>
        <v>#DIV/0!</v>
      </c>
      <c r="M18" s="13">
        <f>((D18+H18)/($D21+$H21))</f>
        <v>0</v>
      </c>
      <c r="N18" s="46">
        <f>0.9*I18/100*(B18+F18)</f>
        <v>0</v>
      </c>
    </row>
    <row r="19" spans="1:14">
      <c r="A19" s="29" t="s">
        <v>31</v>
      </c>
      <c r="B19" s="30"/>
      <c r="C19" s="31"/>
      <c r="D19" s="11">
        <f>C19*B19</f>
        <v>0</v>
      </c>
      <c r="E19" s="31" t="n">
        <v>1.18999999999999995</v>
      </c>
      <c r="F19" s="11">
        <f>H19/E19</f>
        <v>0</v>
      </c>
      <c r="G19" s="12" t="e">
        <f>((E19*F19)+(C19*B19))/(B19+F19)</f>
        <v>#DIV/0!</v>
      </c>
      <c r="H19" s="30"/>
      <c r="I19" s="32" t="n">
        <v>8.08000000000000007</v>
      </c>
      <c r="J19" s="13">
        <f>I19/100/E19</f>
        <v>0.0678991596638660067</v>
      </c>
      <c r="K19" s="45" t="e">
        <f>I19/100/G19</f>
        <v>#DIV/0!</v>
      </c>
      <c r="L19" s="13" t="e">
        <f>0.9*K19</f>
        <v>#DIV/0!</v>
      </c>
      <c r="M19" s="13">
        <f>((D19+H19)/($D21+$H21))</f>
        <v>0</v>
      </c>
      <c r="N19" s="46">
        <f>0.9*I19/100*(B19+F19)</f>
        <v>0</v>
      </c>
    </row>
    <row r="21" spans="1:16" s="14" customFormat="1">
      <c r="A21" s="14" t="s">
        <v>32</v>
      </c>
      <c r="B21" s="25"/>
      <c r="C21" s="25"/>
      <c r="D21" s="15">
        <f>SUM(D3:D19)+SUM(H3:H19)</f>
        <v>15000</v>
      </c>
      <c r="E21" s="28"/>
      <c r="F21" s="14" t="s">
        <v>33</v>
      </c>
      <c r="G21" s="16"/>
      <c r="H21" s="25">
        <f>SUM(H3:H19)</f>
        <v>0</v>
      </c>
      <c r="I21" s="22"/>
      <c r="J21" s="17"/>
      <c r="K21" s="17"/>
      <c r="L21" s="17" t="s">
        <v>34</v>
      </c>
      <c r="M21" s="18">
        <f>N21/(D21+H21)</f>
        <v>0.0461999999999999922</v>
      </c>
      <c r="N21" s="19">
        <f>SUM(N3:N19)</f>
        <v>693</v>
      </c>
      <c r="P21" s="17"/>
    </row>
  </sheetData>
  <sheetProtection password="C269" sheet="1" autoFilter="0"/>
  <hyperlinks>
    <hyperlink ref="I1" r:id="rId1"/>
    <hyperlink ref="I2" r:id="rId1"/>
  </hyperlinks>
  <printOptions>
    <extLst>
      <ext uri="smNativeData">
        <pm:pageFlags xmlns:pm="smNativeData" id="1543327666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543327666" l="56" r="56" t="56" b="56" borderId="0" fillId="0" vertical="0"/>
        <pm:footer xmlns:pm="smNativeData" id="1543327666" l="56" r="56" t="56" b="56" borderId="0" fillId="0" vertical="2"/>
        <pm:paperBin xmlns:pm="smNativeData" id="1543327666" Id="0" type="0" value="0"/>
        <pm:paperBin xmlns:pm="smNativeData" id="1543327666" Id="1" type="0" value="0"/>
      </ext>
    </extLst>
  </headerFooter>
  <legacyDrawing r:id="rId3"/>
  <extLst>
    <ext uri="smNativeData">
      <pm:sheetPrefs xmlns:pm="smNativeData" day="154332766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LCF</cp:lastModifiedBy>
  <cp:revision>0</cp:revision>
  <dcterms:created xsi:type="dcterms:W3CDTF">2006-09-16T00:00:00Z</dcterms:created>
  <dcterms:modified xsi:type="dcterms:W3CDTF">2018-11-27T14:07:46Z</dcterms:modified>
</cp:coreProperties>
</file>