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839ae15d8ccec7fa/Andy Work/Asia Asset/2023 Performance/"/>
    </mc:Choice>
  </mc:AlternateContent>
  <xr:revisionPtr revIDLastSave="64" documentId="13_ncr:1_{0DA2380C-FE56-447F-82C9-E9F9E860FB5F}" xr6:coauthVersionLast="47" xr6:coauthVersionMax="47" xr10:uidLastSave="{8457E720-991E-4381-BEA3-A21A2C8BA0A4}"/>
  <bookViews>
    <workbookView xWindow="-4327" yWindow="-21697" windowWidth="38595" windowHeight="21795" firstSheet="1" activeTab="1" xr2:uid="{00000000-000D-0000-FFFF-FFFF00000000}"/>
  </bookViews>
  <sheets>
    <sheet name="Data" sheetId="23" state="hidden" r:id="rId1"/>
    <sheet name="Master" sheetId="19" r:id="rId2"/>
    <sheet name="3Year" sheetId="20" r:id="rId3"/>
    <sheet name="5Year" sheetId="24" r:id="rId4"/>
    <sheet name="10Year " sheetId="25" r:id="rId5"/>
    <sheet name="20Year" sheetId="2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23" l="1"/>
  <c r="C25" i="23"/>
  <c r="B8" i="26"/>
  <c r="B7" i="26"/>
  <c r="H24" i="23"/>
  <c r="H23" i="23"/>
  <c r="C24" i="23"/>
  <c r="C23" i="23"/>
  <c r="H2" i="23"/>
  <c r="H3" i="23"/>
  <c r="H4" i="23"/>
  <c r="H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B11" i="26"/>
  <c r="H6" i="26"/>
  <c r="H7" i="26" s="1"/>
  <c r="H8" i="26" s="1"/>
  <c r="H9" i="26" s="1"/>
  <c r="H10" i="26" s="1"/>
  <c r="H11" i="26" s="1"/>
  <c r="H12" i="26" s="1"/>
  <c r="H13" i="26" s="1"/>
  <c r="H14" i="26" s="1"/>
  <c r="H15" i="26" s="1"/>
  <c r="H16" i="26" s="1"/>
  <c r="H17" i="26" s="1"/>
  <c r="H18" i="26" s="1"/>
  <c r="H19" i="26" s="1"/>
  <c r="H20" i="26" s="1"/>
  <c r="H21" i="26" s="1"/>
  <c r="H22" i="26" s="1"/>
  <c r="H23" i="26" s="1"/>
  <c r="H24" i="26" s="1"/>
  <c r="H25" i="26" s="1"/>
  <c r="H26" i="26" s="1"/>
  <c r="H27" i="26" s="1"/>
  <c r="H28" i="26" s="1"/>
  <c r="H29" i="26" s="1"/>
  <c r="H30" i="26" s="1"/>
  <c r="H31" i="26" s="1"/>
  <c r="H32" i="26" s="1"/>
  <c r="H33" i="26" s="1"/>
  <c r="H34" i="26" s="1"/>
  <c r="H35" i="26" s="1"/>
  <c r="H36" i="26" s="1"/>
  <c r="H37" i="26" s="1"/>
  <c r="H38" i="26" s="1"/>
  <c r="H39" i="26" s="1"/>
  <c r="H40" i="26" s="1"/>
  <c r="H41" i="26" s="1"/>
  <c r="H42" i="26" s="1"/>
  <c r="H43" i="26" s="1"/>
  <c r="H44" i="26" s="1"/>
  <c r="H45" i="26" s="1"/>
  <c r="H46" i="26" s="1"/>
  <c r="H47" i="26" s="1"/>
  <c r="H48" i="26" s="1"/>
  <c r="H49" i="26" s="1"/>
  <c r="H50" i="26" s="1"/>
  <c r="H51" i="26" s="1"/>
  <c r="H52" i="26" s="1"/>
  <c r="H53" i="26" s="1"/>
  <c r="H54" i="26" s="1"/>
  <c r="H55" i="26" s="1"/>
  <c r="H56" i="26" s="1"/>
  <c r="H57" i="26" s="1"/>
  <c r="H58" i="26" s="1"/>
  <c r="H59" i="26" s="1"/>
  <c r="H60" i="26" s="1"/>
  <c r="H61" i="26" s="1"/>
  <c r="H62" i="26" s="1"/>
  <c r="H63" i="26" s="1"/>
  <c r="H64" i="26" s="1"/>
  <c r="H65" i="26" s="1"/>
  <c r="H66" i="26" s="1"/>
  <c r="H67" i="26" s="1"/>
  <c r="H68" i="26" s="1"/>
  <c r="H69" i="26" s="1"/>
  <c r="H70" i="26" s="1"/>
  <c r="H71" i="26" s="1"/>
  <c r="H72" i="26" s="1"/>
  <c r="H73" i="26" s="1"/>
  <c r="H74" i="26" s="1"/>
  <c r="H75" i="26" s="1"/>
  <c r="H76" i="26" s="1"/>
  <c r="H77" i="26" s="1"/>
  <c r="H78" i="26" s="1"/>
  <c r="H79" i="26" s="1"/>
  <c r="H80" i="26" s="1"/>
  <c r="H81" i="26" s="1"/>
  <c r="H82" i="26" s="1"/>
  <c r="H83" i="26" s="1"/>
  <c r="H84" i="26" s="1"/>
  <c r="H85" i="26" s="1"/>
  <c r="H86" i="26" s="1"/>
  <c r="H87" i="26" s="1"/>
  <c r="H88" i="26" s="1"/>
  <c r="H89" i="26" s="1"/>
  <c r="H90" i="26" s="1"/>
  <c r="H91" i="26" s="1"/>
  <c r="H92" i="26" s="1"/>
  <c r="H93" i="26" s="1"/>
  <c r="H94" i="26" s="1"/>
  <c r="H95" i="26" s="1"/>
  <c r="H96" i="26" s="1"/>
  <c r="H97" i="26" s="1"/>
  <c r="H98" i="26" s="1"/>
  <c r="H99" i="26" s="1"/>
  <c r="H100" i="26" s="1"/>
  <c r="H101" i="26" s="1"/>
  <c r="H102" i="26" s="1"/>
  <c r="H103" i="26" s="1"/>
  <c r="H104" i="26" s="1"/>
  <c r="H105" i="26" s="1"/>
  <c r="H106" i="26" s="1"/>
  <c r="H107" i="26" s="1"/>
  <c r="H108" i="26" s="1"/>
  <c r="H109" i="26" s="1"/>
  <c r="H110" i="26" s="1"/>
  <c r="H111" i="26" s="1"/>
  <c r="H112" i="26" s="1"/>
  <c r="H113" i="26" s="1"/>
  <c r="H114" i="26" s="1"/>
  <c r="H115" i="26" s="1"/>
  <c r="H116" i="26" s="1"/>
  <c r="H117" i="26" s="1"/>
  <c r="H118" i="26" s="1"/>
  <c r="H119" i="26" s="1"/>
  <c r="H120" i="26" s="1"/>
  <c r="H121" i="26" s="1"/>
  <c r="H122" i="26" s="1"/>
  <c r="H123" i="26" s="1"/>
  <c r="H124" i="26" s="1"/>
  <c r="H125" i="26" s="1"/>
  <c r="H126" i="26" s="1"/>
  <c r="H127" i="26" s="1"/>
  <c r="H128" i="26" s="1"/>
  <c r="H129" i="26" s="1"/>
  <c r="H130" i="26" s="1"/>
  <c r="H131" i="26" s="1"/>
  <c r="H132" i="26" s="1"/>
  <c r="H133" i="26" s="1"/>
  <c r="H134" i="26" s="1"/>
  <c r="H135" i="26" s="1"/>
  <c r="H136" i="26" s="1"/>
  <c r="H137" i="26" s="1"/>
  <c r="H138" i="26" s="1"/>
  <c r="H139" i="26" s="1"/>
  <c r="H140" i="26" s="1"/>
  <c r="H141" i="26" s="1"/>
  <c r="H142" i="26" s="1"/>
  <c r="H143" i="26" s="1"/>
  <c r="H144" i="26" s="1"/>
  <c r="H145" i="26" s="1"/>
  <c r="H146" i="26" s="1"/>
  <c r="H147" i="26" s="1"/>
  <c r="H148" i="26" s="1"/>
  <c r="H149" i="26" s="1"/>
  <c r="H150" i="26" s="1"/>
  <c r="H151" i="26" s="1"/>
  <c r="H152" i="26" s="1"/>
  <c r="H153" i="26" s="1"/>
  <c r="H154" i="26" s="1"/>
  <c r="H155" i="26" s="1"/>
  <c r="H156" i="26" s="1"/>
  <c r="H157" i="26" s="1"/>
  <c r="H158" i="26" s="1"/>
  <c r="H159" i="26" s="1"/>
  <c r="H160" i="26" s="1"/>
  <c r="H161" i="26" s="1"/>
  <c r="H162" i="26" s="1"/>
  <c r="H163" i="26" s="1"/>
  <c r="H164" i="26" s="1"/>
  <c r="H165" i="26" s="1"/>
  <c r="H166" i="26" s="1"/>
  <c r="H167" i="26" s="1"/>
  <c r="H168" i="26" s="1"/>
  <c r="H169" i="26" s="1"/>
  <c r="H170" i="26" s="1"/>
  <c r="H171" i="26" s="1"/>
  <c r="H172" i="26" s="1"/>
  <c r="H173" i="26" s="1"/>
  <c r="H174" i="26" s="1"/>
  <c r="H175" i="26" s="1"/>
  <c r="H176" i="26" s="1"/>
  <c r="H177" i="26" s="1"/>
  <c r="H178" i="26" s="1"/>
  <c r="H179" i="26" s="1"/>
  <c r="H180" i="26" s="1"/>
  <c r="H181" i="26" s="1"/>
  <c r="H182" i="26" s="1"/>
  <c r="H183" i="26" s="1"/>
  <c r="H184" i="26" s="1"/>
  <c r="H185" i="26" s="1"/>
  <c r="H186" i="26" s="1"/>
  <c r="H187" i="26" s="1"/>
  <c r="H188" i="26" s="1"/>
  <c r="H189" i="26" s="1"/>
  <c r="H190" i="26" s="1"/>
  <c r="H191" i="26" s="1"/>
  <c r="H192" i="26" s="1"/>
  <c r="H193" i="26" s="1"/>
  <c r="H194" i="26" s="1"/>
  <c r="H195" i="26" s="1"/>
  <c r="H196" i="26" s="1"/>
  <c r="H197" i="26" s="1"/>
  <c r="H198" i="26" s="1"/>
  <c r="H199" i="26" s="1"/>
  <c r="H200" i="26" s="1"/>
  <c r="H201" i="26" s="1"/>
  <c r="H202" i="26" s="1"/>
  <c r="H203" i="26" s="1"/>
  <c r="H204" i="26" s="1"/>
  <c r="H205" i="26" s="1"/>
  <c r="H206" i="26" s="1"/>
  <c r="H207" i="26" s="1"/>
  <c r="H208" i="26" s="1"/>
  <c r="H209" i="26" s="1"/>
  <c r="H210" i="26" s="1"/>
  <c r="H211" i="26" s="1"/>
  <c r="H212" i="26" s="1"/>
  <c r="H213" i="26" s="1"/>
  <c r="H214" i="26" s="1"/>
  <c r="H215" i="26" s="1"/>
  <c r="H216" i="26" s="1"/>
  <c r="H217" i="26" s="1"/>
  <c r="H218" i="26" s="1"/>
  <c r="H219" i="26" s="1"/>
  <c r="H220" i="26" s="1"/>
  <c r="H221" i="26" s="1"/>
  <c r="H222" i="26" s="1"/>
  <c r="H223" i="26" s="1"/>
  <c r="H224" i="26" s="1"/>
  <c r="H225" i="26" s="1"/>
  <c r="H226" i="26" s="1"/>
  <c r="H227" i="26" s="1"/>
  <c r="H228" i="26" s="1"/>
  <c r="H229" i="26" s="1"/>
  <c r="H230" i="26" s="1"/>
  <c r="H231" i="26" s="1"/>
  <c r="H232" i="26" s="1"/>
  <c r="H233" i="26" s="1"/>
  <c r="H234" i="26" s="1"/>
  <c r="H235" i="26" s="1"/>
  <c r="H236" i="26" s="1"/>
  <c r="H237" i="26" s="1"/>
  <c r="H238" i="26" s="1"/>
  <c r="H239" i="26" s="1"/>
  <c r="H240" i="26" s="1"/>
  <c r="H241" i="26" s="1"/>
  <c r="H242" i="26" s="1"/>
  <c r="H243" i="26" s="1"/>
  <c r="H244" i="26" s="1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I5" i="26"/>
  <c r="I6" i="26" s="1"/>
  <c r="I7" i="26" s="1"/>
  <c r="I8" i="26" s="1"/>
  <c r="I9" i="26" s="1"/>
  <c r="I10" i="26" s="1"/>
  <c r="I11" i="26" s="1"/>
  <c r="I12" i="26" s="1"/>
  <c r="I13" i="26" s="1"/>
  <c r="I14" i="26" s="1"/>
  <c r="I15" i="26" s="1"/>
  <c r="I16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I37" i="26" s="1"/>
  <c r="I38" i="26" s="1"/>
  <c r="I39" i="26" s="1"/>
  <c r="I40" i="26" s="1"/>
  <c r="I41" i="26" s="1"/>
  <c r="I42" i="26" s="1"/>
  <c r="I43" i="26" s="1"/>
  <c r="I44" i="26" s="1"/>
  <c r="I45" i="26" s="1"/>
  <c r="I46" i="26" s="1"/>
  <c r="I47" i="26" s="1"/>
  <c r="I48" i="26" s="1"/>
  <c r="I49" i="26" s="1"/>
  <c r="I50" i="26" s="1"/>
  <c r="I51" i="26" s="1"/>
  <c r="I52" i="26" s="1"/>
  <c r="I53" i="26" s="1"/>
  <c r="I54" i="26" s="1"/>
  <c r="I55" i="26" s="1"/>
  <c r="I56" i="26" s="1"/>
  <c r="I57" i="26" s="1"/>
  <c r="I58" i="26" s="1"/>
  <c r="I59" i="26" s="1"/>
  <c r="I60" i="26" s="1"/>
  <c r="I61" i="26" s="1"/>
  <c r="I62" i="26" s="1"/>
  <c r="I63" i="26" s="1"/>
  <c r="I64" i="26" s="1"/>
  <c r="I65" i="26" s="1"/>
  <c r="I66" i="26" s="1"/>
  <c r="I67" i="26" s="1"/>
  <c r="I68" i="26" s="1"/>
  <c r="I69" i="26" s="1"/>
  <c r="I70" i="26" s="1"/>
  <c r="I71" i="26" s="1"/>
  <c r="I72" i="26" s="1"/>
  <c r="I73" i="26" s="1"/>
  <c r="I74" i="26" s="1"/>
  <c r="I75" i="26" s="1"/>
  <c r="I76" i="26" s="1"/>
  <c r="I77" i="26" s="1"/>
  <c r="I78" i="26" s="1"/>
  <c r="I79" i="26" s="1"/>
  <c r="I80" i="26" s="1"/>
  <c r="I81" i="26" s="1"/>
  <c r="I82" i="26" s="1"/>
  <c r="I83" i="26" s="1"/>
  <c r="I84" i="26" s="1"/>
  <c r="I85" i="26" s="1"/>
  <c r="I86" i="26" s="1"/>
  <c r="I87" i="26" s="1"/>
  <c r="I88" i="26" s="1"/>
  <c r="I89" i="26" s="1"/>
  <c r="I90" i="26" s="1"/>
  <c r="I91" i="26" s="1"/>
  <c r="I92" i="26" s="1"/>
  <c r="I93" i="26" s="1"/>
  <c r="I94" i="26" s="1"/>
  <c r="I95" i="26" s="1"/>
  <c r="I96" i="26" s="1"/>
  <c r="I97" i="26" s="1"/>
  <c r="I98" i="26" s="1"/>
  <c r="I99" i="26" s="1"/>
  <c r="I100" i="26" s="1"/>
  <c r="I101" i="26" s="1"/>
  <c r="I102" i="26" s="1"/>
  <c r="I103" i="26" s="1"/>
  <c r="I104" i="26" s="1"/>
  <c r="I105" i="26" s="1"/>
  <c r="I106" i="26" s="1"/>
  <c r="I107" i="26" s="1"/>
  <c r="I108" i="26" s="1"/>
  <c r="I109" i="26" s="1"/>
  <c r="I110" i="26" s="1"/>
  <c r="I111" i="26" s="1"/>
  <c r="I112" i="26" s="1"/>
  <c r="I113" i="26" s="1"/>
  <c r="I114" i="26" s="1"/>
  <c r="I115" i="26" s="1"/>
  <c r="I116" i="26" s="1"/>
  <c r="I117" i="26" s="1"/>
  <c r="I118" i="26" s="1"/>
  <c r="I119" i="26" s="1"/>
  <c r="I120" i="26" s="1"/>
  <c r="I121" i="26" s="1"/>
  <c r="I122" i="26" s="1"/>
  <c r="I123" i="26" s="1"/>
  <c r="I124" i="26" s="1"/>
  <c r="I125" i="26" s="1"/>
  <c r="I126" i="26" s="1"/>
  <c r="I127" i="26" s="1"/>
  <c r="I128" i="26" s="1"/>
  <c r="I129" i="26" s="1"/>
  <c r="I130" i="26" s="1"/>
  <c r="I131" i="26" s="1"/>
  <c r="I132" i="26" s="1"/>
  <c r="I133" i="26" s="1"/>
  <c r="I134" i="26" s="1"/>
  <c r="I135" i="26" s="1"/>
  <c r="I136" i="26" s="1"/>
  <c r="I137" i="26" s="1"/>
  <c r="I138" i="26" s="1"/>
  <c r="I139" i="26" s="1"/>
  <c r="I140" i="26" s="1"/>
  <c r="I141" i="26" s="1"/>
  <c r="I142" i="26" s="1"/>
  <c r="I143" i="26" s="1"/>
  <c r="I144" i="26" s="1"/>
  <c r="I145" i="26" s="1"/>
  <c r="I146" i="26" s="1"/>
  <c r="I147" i="26" s="1"/>
  <c r="I148" i="26" s="1"/>
  <c r="I149" i="26" s="1"/>
  <c r="I150" i="26" s="1"/>
  <c r="I151" i="26" s="1"/>
  <c r="I152" i="26" s="1"/>
  <c r="I153" i="26" s="1"/>
  <c r="I154" i="26" s="1"/>
  <c r="I155" i="26" s="1"/>
  <c r="I156" i="26" s="1"/>
  <c r="I157" i="26" s="1"/>
  <c r="I158" i="26" s="1"/>
  <c r="I159" i="26" s="1"/>
  <c r="I160" i="26" s="1"/>
  <c r="I161" i="26" s="1"/>
  <c r="I162" i="26" s="1"/>
  <c r="I163" i="26" s="1"/>
  <c r="I164" i="26" s="1"/>
  <c r="I165" i="26" s="1"/>
  <c r="I166" i="26" s="1"/>
  <c r="I167" i="26" s="1"/>
  <c r="I168" i="26" s="1"/>
  <c r="I169" i="26" s="1"/>
  <c r="I170" i="26" s="1"/>
  <c r="I171" i="26" s="1"/>
  <c r="I172" i="26" s="1"/>
  <c r="I173" i="26" s="1"/>
  <c r="I174" i="26" s="1"/>
  <c r="I175" i="26" s="1"/>
  <c r="I176" i="26" s="1"/>
  <c r="I177" i="26" s="1"/>
  <c r="I178" i="26" s="1"/>
  <c r="I179" i="26" s="1"/>
  <c r="I180" i="26" s="1"/>
  <c r="I181" i="26" s="1"/>
  <c r="I182" i="26" s="1"/>
  <c r="I183" i="26" s="1"/>
  <c r="I184" i="26" s="1"/>
  <c r="I185" i="26" s="1"/>
  <c r="I186" i="26" s="1"/>
  <c r="I187" i="26" s="1"/>
  <c r="I188" i="26" s="1"/>
  <c r="I189" i="26" s="1"/>
  <c r="I190" i="26" s="1"/>
  <c r="I191" i="26" s="1"/>
  <c r="I192" i="26" s="1"/>
  <c r="I193" i="26" s="1"/>
  <c r="I194" i="26" s="1"/>
  <c r="I195" i="26" s="1"/>
  <c r="I196" i="26" s="1"/>
  <c r="I197" i="26" s="1"/>
  <c r="I198" i="26" s="1"/>
  <c r="I199" i="26" s="1"/>
  <c r="I200" i="26" s="1"/>
  <c r="I201" i="26" s="1"/>
  <c r="I202" i="26" s="1"/>
  <c r="I203" i="26" s="1"/>
  <c r="I204" i="26" s="1"/>
  <c r="I205" i="26" s="1"/>
  <c r="I206" i="26" s="1"/>
  <c r="I207" i="26" s="1"/>
  <c r="I208" i="26" s="1"/>
  <c r="I209" i="26" s="1"/>
  <c r="I210" i="26" s="1"/>
  <c r="I211" i="26" s="1"/>
  <c r="I212" i="26" s="1"/>
  <c r="I213" i="26" s="1"/>
  <c r="I214" i="26" s="1"/>
  <c r="I215" i="26" s="1"/>
  <c r="I216" i="26" s="1"/>
  <c r="I217" i="26" s="1"/>
  <c r="I218" i="26" s="1"/>
  <c r="I219" i="26" s="1"/>
  <c r="I220" i="26" s="1"/>
  <c r="I221" i="26" s="1"/>
  <c r="I222" i="26" s="1"/>
  <c r="I223" i="26" s="1"/>
  <c r="I224" i="26" s="1"/>
  <c r="I225" i="26" s="1"/>
  <c r="I226" i="26" s="1"/>
  <c r="I227" i="26" s="1"/>
  <c r="I228" i="26" s="1"/>
  <c r="I229" i="26" s="1"/>
  <c r="I230" i="26" s="1"/>
  <c r="I231" i="26" s="1"/>
  <c r="I232" i="26" s="1"/>
  <c r="I233" i="26" s="1"/>
  <c r="I234" i="26" s="1"/>
  <c r="I235" i="26" s="1"/>
  <c r="I236" i="26" s="1"/>
  <c r="I237" i="26" s="1"/>
  <c r="I238" i="26" s="1"/>
  <c r="I239" i="26" s="1"/>
  <c r="I240" i="26" s="1"/>
  <c r="I241" i="26" s="1"/>
  <c r="I242" i="26" s="1"/>
  <c r="I243" i="26" s="1"/>
  <c r="I244" i="26" s="1"/>
  <c r="H5" i="26"/>
  <c r="G5" i="26"/>
  <c r="B4" i="26"/>
  <c r="B13" i="26" s="1"/>
  <c r="A4" i="26"/>
  <c r="B3" i="26"/>
  <c r="A3" i="26"/>
  <c r="B2" i="26"/>
  <c r="A2" i="26"/>
  <c r="B1" i="26"/>
  <c r="A1" i="26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B12" i="26" l="1"/>
  <c r="B9" i="26"/>
  <c r="B15" i="26"/>
  <c r="C2" i="23"/>
  <c r="B16" i="26" l="1"/>
  <c r="B11" i="25"/>
  <c r="G124" i="25"/>
  <c r="G123" i="25"/>
  <c r="G122" i="25"/>
  <c r="G121" i="25"/>
  <c r="G120" i="25"/>
  <c r="G119" i="25"/>
  <c r="G118" i="25"/>
  <c r="G117" i="25"/>
  <c r="G116" i="25"/>
  <c r="G115" i="25"/>
  <c r="G114" i="25"/>
  <c r="G113" i="25"/>
  <c r="G112" i="25"/>
  <c r="G111" i="25"/>
  <c r="G110" i="25"/>
  <c r="G109" i="25"/>
  <c r="G108" i="25"/>
  <c r="G107" i="25"/>
  <c r="G106" i="25"/>
  <c r="G105" i="25"/>
  <c r="G104" i="25"/>
  <c r="G103" i="25"/>
  <c r="G102" i="25"/>
  <c r="G101" i="25"/>
  <c r="G100" i="25"/>
  <c r="G99" i="25"/>
  <c r="G98" i="25"/>
  <c r="G97" i="25"/>
  <c r="G96" i="25"/>
  <c r="G95" i="25"/>
  <c r="G94" i="25"/>
  <c r="G93" i="25"/>
  <c r="G92" i="25"/>
  <c r="G91" i="25"/>
  <c r="G90" i="25"/>
  <c r="G89" i="25"/>
  <c r="G88" i="25"/>
  <c r="G87" i="25"/>
  <c r="G86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H5" i="25"/>
  <c r="H6" i="25" s="1"/>
  <c r="H7" i="25" s="1"/>
  <c r="H8" i="25" s="1"/>
  <c r="H9" i="25" s="1"/>
  <c r="H10" i="25" s="1"/>
  <c r="H11" i="25" s="1"/>
  <c r="H12" i="25" s="1"/>
  <c r="H13" i="25" s="1"/>
  <c r="H14" i="25" s="1"/>
  <c r="H15" i="25" s="1"/>
  <c r="H16" i="25" s="1"/>
  <c r="H17" i="25" s="1"/>
  <c r="H18" i="25" s="1"/>
  <c r="H19" i="25" s="1"/>
  <c r="H20" i="25" s="1"/>
  <c r="H21" i="25" s="1"/>
  <c r="H22" i="25" s="1"/>
  <c r="H23" i="25" s="1"/>
  <c r="H24" i="25" s="1"/>
  <c r="H25" i="25" s="1"/>
  <c r="H26" i="25" s="1"/>
  <c r="H27" i="25" s="1"/>
  <c r="H28" i="25" s="1"/>
  <c r="H29" i="25" s="1"/>
  <c r="H30" i="25" s="1"/>
  <c r="H31" i="25" s="1"/>
  <c r="H32" i="25" s="1"/>
  <c r="H33" i="25" s="1"/>
  <c r="H34" i="25" s="1"/>
  <c r="H35" i="25" s="1"/>
  <c r="H36" i="25" s="1"/>
  <c r="H37" i="25" s="1"/>
  <c r="H38" i="25" s="1"/>
  <c r="H39" i="25" s="1"/>
  <c r="H40" i="25" s="1"/>
  <c r="H41" i="25" s="1"/>
  <c r="H42" i="25" s="1"/>
  <c r="H43" i="25" s="1"/>
  <c r="H44" i="25" s="1"/>
  <c r="H45" i="25" s="1"/>
  <c r="H46" i="25" s="1"/>
  <c r="H47" i="25" s="1"/>
  <c r="H48" i="25" s="1"/>
  <c r="H49" i="25" s="1"/>
  <c r="H50" i="25" s="1"/>
  <c r="H51" i="25" s="1"/>
  <c r="H52" i="25" s="1"/>
  <c r="H53" i="25" s="1"/>
  <c r="H54" i="25" s="1"/>
  <c r="H55" i="25" s="1"/>
  <c r="H56" i="25" s="1"/>
  <c r="H57" i="25" s="1"/>
  <c r="H58" i="25" s="1"/>
  <c r="H59" i="25" s="1"/>
  <c r="H60" i="25" s="1"/>
  <c r="H61" i="25" s="1"/>
  <c r="H62" i="25" s="1"/>
  <c r="H63" i="25" s="1"/>
  <c r="H64" i="25" s="1"/>
  <c r="I5" i="25"/>
  <c r="I6" i="25" s="1"/>
  <c r="I7" i="25" s="1"/>
  <c r="I8" i="25" s="1"/>
  <c r="I9" i="25" s="1"/>
  <c r="I10" i="25" s="1"/>
  <c r="I11" i="25" s="1"/>
  <c r="I12" i="25" s="1"/>
  <c r="I13" i="25" s="1"/>
  <c r="I14" i="25" s="1"/>
  <c r="I15" i="25" s="1"/>
  <c r="I16" i="25" s="1"/>
  <c r="I17" i="25" s="1"/>
  <c r="I18" i="25" s="1"/>
  <c r="I19" i="25" s="1"/>
  <c r="I20" i="25" s="1"/>
  <c r="I21" i="25" s="1"/>
  <c r="I22" i="25" s="1"/>
  <c r="I23" i="25" s="1"/>
  <c r="I24" i="25" s="1"/>
  <c r="I25" i="25" s="1"/>
  <c r="I26" i="25" s="1"/>
  <c r="I27" i="25" s="1"/>
  <c r="I28" i="25" s="1"/>
  <c r="I29" i="25" s="1"/>
  <c r="I30" i="25" s="1"/>
  <c r="I31" i="25" s="1"/>
  <c r="I32" i="25" s="1"/>
  <c r="I33" i="25" s="1"/>
  <c r="I34" i="25" s="1"/>
  <c r="I35" i="25" s="1"/>
  <c r="I36" i="25" s="1"/>
  <c r="I37" i="25" s="1"/>
  <c r="I38" i="25" s="1"/>
  <c r="I39" i="25" s="1"/>
  <c r="I40" i="25" s="1"/>
  <c r="I41" i="25" s="1"/>
  <c r="I42" i="25" s="1"/>
  <c r="I43" i="25" s="1"/>
  <c r="I44" i="25" s="1"/>
  <c r="I45" i="25" s="1"/>
  <c r="I46" i="25" s="1"/>
  <c r="I47" i="25" s="1"/>
  <c r="I48" i="25" s="1"/>
  <c r="I49" i="25" s="1"/>
  <c r="I50" i="25" s="1"/>
  <c r="I51" i="25" s="1"/>
  <c r="I52" i="25" s="1"/>
  <c r="I53" i="25" s="1"/>
  <c r="I54" i="25" s="1"/>
  <c r="I55" i="25" s="1"/>
  <c r="I56" i="25" s="1"/>
  <c r="I57" i="25" s="1"/>
  <c r="I58" i="25" s="1"/>
  <c r="I59" i="25" s="1"/>
  <c r="I60" i="25" s="1"/>
  <c r="I61" i="25" s="1"/>
  <c r="I62" i="25" s="1"/>
  <c r="I63" i="25" s="1"/>
  <c r="I64" i="25" s="1"/>
  <c r="I65" i="25" s="1"/>
  <c r="I66" i="25" s="1"/>
  <c r="I67" i="25" s="1"/>
  <c r="I68" i="25" s="1"/>
  <c r="I69" i="25" s="1"/>
  <c r="I70" i="25" s="1"/>
  <c r="I71" i="25" s="1"/>
  <c r="I72" i="25" s="1"/>
  <c r="I73" i="25" s="1"/>
  <c r="I74" i="25" s="1"/>
  <c r="I75" i="25" s="1"/>
  <c r="I76" i="25" s="1"/>
  <c r="I77" i="25" s="1"/>
  <c r="I78" i="25" s="1"/>
  <c r="I79" i="25" s="1"/>
  <c r="I80" i="25" s="1"/>
  <c r="I81" i="25" s="1"/>
  <c r="I82" i="25" s="1"/>
  <c r="I83" i="25" s="1"/>
  <c r="I84" i="25" s="1"/>
  <c r="I85" i="25" s="1"/>
  <c r="I86" i="25" s="1"/>
  <c r="I87" i="25" s="1"/>
  <c r="I88" i="25" s="1"/>
  <c r="I89" i="25" s="1"/>
  <c r="I90" i="25" s="1"/>
  <c r="I91" i="25" s="1"/>
  <c r="I92" i="25" s="1"/>
  <c r="I93" i="25" s="1"/>
  <c r="I94" i="25" s="1"/>
  <c r="I95" i="25" s="1"/>
  <c r="I96" i="25" s="1"/>
  <c r="I97" i="25" s="1"/>
  <c r="I98" i="25" s="1"/>
  <c r="I99" i="25" s="1"/>
  <c r="I100" i="25" s="1"/>
  <c r="I101" i="25" s="1"/>
  <c r="I102" i="25" s="1"/>
  <c r="I103" i="25" s="1"/>
  <c r="I104" i="25" s="1"/>
  <c r="I105" i="25" s="1"/>
  <c r="I106" i="25" s="1"/>
  <c r="I107" i="25" s="1"/>
  <c r="I108" i="25" s="1"/>
  <c r="I109" i="25" s="1"/>
  <c r="I110" i="25" s="1"/>
  <c r="I111" i="25" s="1"/>
  <c r="I112" i="25" s="1"/>
  <c r="I113" i="25" s="1"/>
  <c r="I114" i="25" s="1"/>
  <c r="I115" i="25" s="1"/>
  <c r="I116" i="25" s="1"/>
  <c r="I117" i="25" s="1"/>
  <c r="I118" i="25" s="1"/>
  <c r="I119" i="25" s="1"/>
  <c r="I120" i="25" s="1"/>
  <c r="I121" i="25" s="1"/>
  <c r="I122" i="25" s="1"/>
  <c r="I123" i="25" s="1"/>
  <c r="I124" i="25" s="1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B4" i="25"/>
  <c r="B12" i="25" s="1"/>
  <c r="A4" i="25"/>
  <c r="B3" i="25"/>
  <c r="A3" i="25"/>
  <c r="B2" i="25"/>
  <c r="A2" i="25"/>
  <c r="B1" i="25"/>
  <c r="A1" i="25"/>
  <c r="B11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I5" i="24"/>
  <c r="I6" i="24" s="1"/>
  <c r="I7" i="24" s="1"/>
  <c r="I8" i="24" s="1"/>
  <c r="I9" i="24" s="1"/>
  <c r="I10" i="24" s="1"/>
  <c r="I11" i="24" s="1"/>
  <c r="I12" i="24" s="1"/>
  <c r="I13" i="24" s="1"/>
  <c r="I14" i="24" s="1"/>
  <c r="I15" i="24" s="1"/>
  <c r="I16" i="24" s="1"/>
  <c r="I17" i="24" s="1"/>
  <c r="I18" i="24" s="1"/>
  <c r="I19" i="24" s="1"/>
  <c r="I20" i="24" s="1"/>
  <c r="I21" i="24" s="1"/>
  <c r="I22" i="24" s="1"/>
  <c r="I23" i="24" s="1"/>
  <c r="I24" i="24" s="1"/>
  <c r="I25" i="24" s="1"/>
  <c r="I26" i="24" s="1"/>
  <c r="I27" i="24" s="1"/>
  <c r="I28" i="24" s="1"/>
  <c r="I29" i="24" s="1"/>
  <c r="I30" i="24" s="1"/>
  <c r="I31" i="24" s="1"/>
  <c r="I32" i="24" s="1"/>
  <c r="I33" i="24" s="1"/>
  <c r="I34" i="24" s="1"/>
  <c r="I35" i="24" s="1"/>
  <c r="I36" i="24" s="1"/>
  <c r="I37" i="24" s="1"/>
  <c r="I38" i="24" s="1"/>
  <c r="I39" i="24" s="1"/>
  <c r="I40" i="24" s="1"/>
  <c r="I41" i="24" s="1"/>
  <c r="I42" i="24" s="1"/>
  <c r="I43" i="24" s="1"/>
  <c r="I44" i="24" s="1"/>
  <c r="I45" i="24" s="1"/>
  <c r="I46" i="24" s="1"/>
  <c r="I47" i="24" s="1"/>
  <c r="I48" i="24" s="1"/>
  <c r="I49" i="24" s="1"/>
  <c r="I50" i="24" s="1"/>
  <c r="I51" i="24" s="1"/>
  <c r="I52" i="24" s="1"/>
  <c r="I53" i="24" s="1"/>
  <c r="I54" i="24" s="1"/>
  <c r="I55" i="24" s="1"/>
  <c r="I56" i="24" s="1"/>
  <c r="I57" i="24" s="1"/>
  <c r="I58" i="24" s="1"/>
  <c r="I59" i="24" s="1"/>
  <c r="I60" i="24" s="1"/>
  <c r="I61" i="24" s="1"/>
  <c r="I62" i="24" s="1"/>
  <c r="I63" i="24" s="1"/>
  <c r="I64" i="24" s="1"/>
  <c r="H5" i="24"/>
  <c r="H6" i="24" s="1"/>
  <c r="H7" i="24" s="1"/>
  <c r="H8" i="24" s="1"/>
  <c r="H9" i="24" s="1"/>
  <c r="H10" i="24" s="1"/>
  <c r="H11" i="24" s="1"/>
  <c r="H12" i="24" s="1"/>
  <c r="H13" i="24" s="1"/>
  <c r="H14" i="24" s="1"/>
  <c r="H15" i="24" s="1"/>
  <c r="H16" i="24" s="1"/>
  <c r="H17" i="24" s="1"/>
  <c r="H18" i="24" s="1"/>
  <c r="H19" i="24" s="1"/>
  <c r="H20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s="1"/>
  <c r="H31" i="24" s="1"/>
  <c r="H32" i="24" s="1"/>
  <c r="H33" i="24" s="1"/>
  <c r="H34" i="24" s="1"/>
  <c r="H35" i="24" s="1"/>
  <c r="H36" i="24" s="1"/>
  <c r="H37" i="24" s="1"/>
  <c r="H38" i="24" s="1"/>
  <c r="H39" i="24" s="1"/>
  <c r="H40" i="24" s="1"/>
  <c r="H41" i="24" s="1"/>
  <c r="H42" i="24" s="1"/>
  <c r="H43" i="24" s="1"/>
  <c r="H44" i="24" s="1"/>
  <c r="H45" i="24" s="1"/>
  <c r="H46" i="24" s="1"/>
  <c r="H47" i="24" s="1"/>
  <c r="H48" i="24" s="1"/>
  <c r="H49" i="24" s="1"/>
  <c r="H50" i="24" s="1"/>
  <c r="H51" i="24" s="1"/>
  <c r="H52" i="24" s="1"/>
  <c r="H53" i="24" s="1"/>
  <c r="H54" i="24" s="1"/>
  <c r="H55" i="24" s="1"/>
  <c r="H56" i="24" s="1"/>
  <c r="H57" i="24" s="1"/>
  <c r="H58" i="24" s="1"/>
  <c r="H59" i="24" s="1"/>
  <c r="H60" i="24" s="1"/>
  <c r="H61" i="24" s="1"/>
  <c r="H62" i="24" s="1"/>
  <c r="H63" i="24" s="1"/>
  <c r="H64" i="24" s="1"/>
  <c r="B7" i="24" s="1"/>
  <c r="G5" i="24"/>
  <c r="B4" i="24"/>
  <c r="B12" i="24" s="1"/>
  <c r="A4" i="24"/>
  <c r="B3" i="24"/>
  <c r="A3" i="24"/>
  <c r="B2" i="24"/>
  <c r="A2" i="24"/>
  <c r="B1" i="24"/>
  <c r="A1" i="24"/>
  <c r="B18" i="19"/>
  <c r="A1" i="20"/>
  <c r="B1" i="20"/>
  <c r="A2" i="20"/>
  <c r="B2" i="20"/>
  <c r="A3" i="20"/>
  <c r="B3" i="20"/>
  <c r="A4" i="20"/>
  <c r="B4" i="20"/>
  <c r="B8" i="20" s="1"/>
  <c r="B11" i="20"/>
  <c r="I5" i="20"/>
  <c r="I6" i="20" s="1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  <c r="I37" i="20" s="1"/>
  <c r="I38" i="20" s="1"/>
  <c r="I39" i="20" s="1"/>
  <c r="I40" i="20" s="1"/>
  <c r="H5" i="20"/>
  <c r="H6" i="20" s="1"/>
  <c r="H7" i="20" s="1"/>
  <c r="H8" i="20" s="1"/>
  <c r="H9" i="20" s="1"/>
  <c r="H10" i="20" s="1"/>
  <c r="H11" i="20" s="1"/>
  <c r="H12" i="20" s="1"/>
  <c r="H13" i="20" s="1"/>
  <c r="H14" i="20" s="1"/>
  <c r="H15" i="20" s="1"/>
  <c r="H16" i="20" s="1"/>
  <c r="H17" i="20" s="1"/>
  <c r="H18" i="20" s="1"/>
  <c r="H19" i="20" s="1"/>
  <c r="H20" i="20" s="1"/>
  <c r="H21" i="20" s="1"/>
  <c r="H22" i="20" s="1"/>
  <c r="H23" i="20" s="1"/>
  <c r="H24" i="20" s="1"/>
  <c r="H25" i="20" s="1"/>
  <c r="H26" i="20" s="1"/>
  <c r="H27" i="20" s="1"/>
  <c r="H28" i="20" s="1"/>
  <c r="H29" i="20" s="1"/>
  <c r="H30" i="20" s="1"/>
  <c r="H31" i="20" s="1"/>
  <c r="H32" i="20" s="1"/>
  <c r="H33" i="20" s="1"/>
  <c r="H34" i="20" s="1"/>
  <c r="H35" i="20" s="1"/>
  <c r="H36" i="20" s="1"/>
  <c r="H37" i="20" s="1"/>
  <c r="H38" i="20" s="1"/>
  <c r="H39" i="20" s="1"/>
  <c r="H40" i="20" s="1"/>
  <c r="B7" i="20" s="1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5" i="20"/>
  <c r="B8" i="25" l="1"/>
  <c r="B13" i="25"/>
  <c r="B13" i="24"/>
  <c r="B8" i="24"/>
  <c r="B9" i="24" s="1"/>
  <c r="H65" i="25"/>
  <c r="H66" i="25" s="1"/>
  <c r="H67" i="25" s="1"/>
  <c r="H68" i="25" s="1"/>
  <c r="H69" i="25" s="1"/>
  <c r="H70" i="25" s="1"/>
  <c r="H71" i="25" s="1"/>
  <c r="H72" i="25" s="1"/>
  <c r="H73" i="25" s="1"/>
  <c r="H74" i="25" s="1"/>
  <c r="H75" i="25" s="1"/>
  <c r="H76" i="25" s="1"/>
  <c r="H77" i="25" s="1"/>
  <c r="H78" i="25" s="1"/>
  <c r="H79" i="25" s="1"/>
  <c r="H80" i="25" s="1"/>
  <c r="H81" i="25" s="1"/>
  <c r="H82" i="25" s="1"/>
  <c r="H83" i="25" s="1"/>
  <c r="H84" i="25" s="1"/>
  <c r="H85" i="25" s="1"/>
  <c r="H86" i="25" s="1"/>
  <c r="H87" i="25" s="1"/>
  <c r="H88" i="25" s="1"/>
  <c r="H89" i="25" s="1"/>
  <c r="H90" i="25" s="1"/>
  <c r="H91" i="25" s="1"/>
  <c r="H92" i="25" s="1"/>
  <c r="H93" i="25" s="1"/>
  <c r="H94" i="25" s="1"/>
  <c r="H95" i="25" s="1"/>
  <c r="H96" i="25" s="1"/>
  <c r="H97" i="25" s="1"/>
  <c r="H98" i="25" s="1"/>
  <c r="H99" i="25" s="1"/>
  <c r="H100" i="25" s="1"/>
  <c r="H101" i="25" s="1"/>
  <c r="H102" i="25" s="1"/>
  <c r="H103" i="25" s="1"/>
  <c r="H104" i="25" s="1"/>
  <c r="H105" i="25" s="1"/>
  <c r="H106" i="25" s="1"/>
  <c r="H107" i="25" s="1"/>
  <c r="H108" i="25" s="1"/>
  <c r="H109" i="25" s="1"/>
  <c r="H110" i="25" s="1"/>
  <c r="H111" i="25" s="1"/>
  <c r="H112" i="25" s="1"/>
  <c r="H113" i="25" s="1"/>
  <c r="H114" i="25" s="1"/>
  <c r="H115" i="25" s="1"/>
  <c r="H116" i="25" s="1"/>
  <c r="H117" i="25" s="1"/>
  <c r="H118" i="25" s="1"/>
  <c r="H119" i="25" s="1"/>
  <c r="H120" i="25" s="1"/>
  <c r="H121" i="25" s="1"/>
  <c r="H122" i="25" s="1"/>
  <c r="H123" i="25" s="1"/>
  <c r="H124" i="25" s="1"/>
  <c r="B7" i="25" s="1"/>
  <c r="B15" i="25" s="1"/>
  <c r="B15" i="24"/>
  <c r="B12" i="20"/>
  <c r="B13" i="20"/>
  <c r="B9" i="20"/>
  <c r="B15" i="20"/>
  <c r="B16" i="24" l="1"/>
  <c r="B9" i="25"/>
  <c r="B16" i="25" s="1"/>
  <c r="B16" i="20"/>
</calcChain>
</file>

<file path=xl/sharedStrings.xml><?xml version="1.0" encoding="utf-8"?>
<sst xmlns="http://schemas.openxmlformats.org/spreadsheetml/2006/main" count="177" uniqueCount="99">
  <si>
    <t>A-01</t>
  </si>
  <si>
    <t xml:space="preserve">ASEAN Equity </t>
  </si>
  <si>
    <t>A-02</t>
  </si>
  <si>
    <t>Asia Pacific Equity ex-Japan</t>
  </si>
  <si>
    <t>A-03</t>
  </si>
  <si>
    <t>A-04</t>
  </si>
  <si>
    <t>A-06</t>
  </si>
  <si>
    <t xml:space="preserve">China A-Share Equity </t>
  </si>
  <si>
    <t>A-07</t>
  </si>
  <si>
    <t>A-11</t>
  </si>
  <si>
    <t xml:space="preserve">Global Emerging Markets Debt </t>
  </si>
  <si>
    <t>A-12</t>
  </si>
  <si>
    <t>A-13</t>
  </si>
  <si>
    <t>Global Equity</t>
  </si>
  <si>
    <t>A-16</t>
  </si>
  <si>
    <t>Global Multi-Asset</t>
  </si>
  <si>
    <t>A-17</t>
  </si>
  <si>
    <t>A-18</t>
  </si>
  <si>
    <t>A-20</t>
  </si>
  <si>
    <t>Japan Small Cap Equity</t>
  </si>
  <si>
    <t>A-21</t>
  </si>
  <si>
    <t xml:space="preserve">US Credit, Investment Grade </t>
  </si>
  <si>
    <t xml:space="preserve">US High Yield </t>
  </si>
  <si>
    <t>Benchmark</t>
  </si>
  <si>
    <t>Company Name</t>
  </si>
  <si>
    <t>Class</t>
  </si>
  <si>
    <t>Award Code &amp; Class</t>
  </si>
  <si>
    <t>Code|Class</t>
  </si>
  <si>
    <t>Global Emerging Markets Equity</t>
  </si>
  <si>
    <t>3Y</t>
  </si>
  <si>
    <t>5Y</t>
  </si>
  <si>
    <t>10Y</t>
  </si>
  <si>
    <t>A-05</t>
  </si>
  <si>
    <t>Asian REITS</t>
  </si>
  <si>
    <t>A-08</t>
  </si>
  <si>
    <t>A-09</t>
  </si>
  <si>
    <t>A-10</t>
  </si>
  <si>
    <t>European Equity</t>
  </si>
  <si>
    <t>Global Aggregate Bonds</t>
  </si>
  <si>
    <t>A-14</t>
  </si>
  <si>
    <t>A-15</t>
  </si>
  <si>
    <t>INSTRUCTIONS</t>
  </si>
  <si>
    <t>Fund</t>
  </si>
  <si>
    <t>Month</t>
  </si>
  <si>
    <t>ending</t>
  </si>
  <si>
    <t>Return</t>
  </si>
  <si>
    <t>Monthly</t>
  </si>
  <si>
    <t>performance</t>
  </si>
  <si>
    <t>out/under-</t>
  </si>
  <si>
    <t>Index</t>
  </si>
  <si>
    <t>3 year period</t>
  </si>
  <si>
    <t>Fund return (pa)</t>
  </si>
  <si>
    <t>Benchmark return (pa)</t>
  </si>
  <si>
    <t>Outperformance (pa)</t>
  </si>
  <si>
    <t>Portfolio volatilty (pa)</t>
  </si>
  <si>
    <t>Benchmark volatility (pa)</t>
  </si>
  <si>
    <t>Tracking Error</t>
  </si>
  <si>
    <t>SUMMARY RESULTS</t>
  </si>
  <si>
    <t>Please only enter information in the cells coloured yellow</t>
  </si>
  <si>
    <t>5 year period</t>
  </si>
  <si>
    <t>10 year period</t>
  </si>
  <si>
    <t>Fund or composite name</t>
  </si>
  <si>
    <t>Instructions</t>
  </si>
  <si>
    <t>A-19</t>
  </si>
  <si>
    <t>Any comments</t>
  </si>
  <si>
    <t>On this sheet:</t>
  </si>
  <si>
    <t xml:space="preserve">  Pick the Award Code &amp; Class from the dropdown list in the orange cell</t>
  </si>
  <si>
    <t>On the following sheets</t>
  </si>
  <si>
    <t xml:space="preserve">  Please check the summary results against your own results and let us know if there are discrepancies unrelated to rounding</t>
  </si>
  <si>
    <t>Asian Bonds</t>
  </si>
  <si>
    <t>China Bonds, Onshore</t>
  </si>
  <si>
    <t xml:space="preserve">China Bonds, Offshore </t>
  </si>
  <si>
    <t>Global Listed Infrastructure</t>
  </si>
  <si>
    <t>Asian Bonds, Local Currency</t>
  </si>
  <si>
    <t>Global REITs</t>
  </si>
  <si>
    <t xml:space="preserve">  Monthly performance should be stated in decimals ie 3.15% should be entered as 0.0315 or 3.15%.</t>
  </si>
  <si>
    <t xml:space="preserve">  If you only have net returns available, please add back an estimate of the management fees eg </t>
  </si>
  <si>
    <t xml:space="preserve">       the per annum management fee divided by 12 in each month</t>
  </si>
  <si>
    <t>Benchmark (enter #N/A if none)</t>
  </si>
  <si>
    <t>Example ASEAN Equity Fund</t>
  </si>
  <si>
    <t>MSCI AC ASEAN Total Return Index with Net Dividends reinvested in USD</t>
  </si>
  <si>
    <t>Example - the benchmark was the FTSE ASEAN index from 1999 to 2003</t>
  </si>
  <si>
    <r>
      <t xml:space="preserve">  Portfolio returns should be</t>
    </r>
    <r>
      <rPr>
        <b/>
        <sz val="11"/>
        <color theme="1"/>
        <rFont val="Calibri"/>
        <family val="2"/>
        <scheme val="minor"/>
      </rPr>
      <t xml:space="preserve"> gross of management fees</t>
    </r>
  </si>
  <si>
    <t>Example Co. Asset Management</t>
  </si>
  <si>
    <t>2022 Code</t>
  </si>
  <si>
    <t>Greater China Equity</t>
  </si>
  <si>
    <t>Japan Large Cap Equity</t>
  </si>
  <si>
    <t>Absolute Return/Risk</t>
  </si>
  <si>
    <t>Relative Return/Risk</t>
  </si>
  <si>
    <t xml:space="preserve">  If there is no benchmark eg MSCI World, type #N/A and leave the benchmark performance cells blank</t>
  </si>
  <si>
    <t>20Y</t>
  </si>
  <si>
    <t>A-22</t>
  </si>
  <si>
    <t>A-23</t>
  </si>
  <si>
    <t>ESG Asian Equity</t>
  </si>
  <si>
    <t>ESG Asian Fixed Income</t>
  </si>
  <si>
    <t>20 year period</t>
  </si>
  <si>
    <t>A-24</t>
  </si>
  <si>
    <t>Asia Absolute Fund</t>
  </si>
  <si>
    <t>A-24 | Asia Absolute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</si>
</sst>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%;[Red]\-#,##0.00%"/>
    <numFmt numFmtId="165" formatCode="#,##0.0%;[Red]\-#,##0.0%"/>
    <numFmt numFmtId="166" formatCode="0.00_ ;[Red]\-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Lucida Console"/>
      <family val="3"/>
    </font>
    <font>
      <sz val="10"/>
      <color theme="1"/>
      <name val="Lucida Console"/>
      <family val="3"/>
    </font>
    <font>
      <sz val="10"/>
      <name val="Lucida Console"/>
      <family val="3"/>
    </font>
    <font>
      <sz val="8"/>
      <color theme="1"/>
      <name val="Lucida Console"/>
      <family val="3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46">
    <xf numFmtId="0" fontId="0" fillId="0" borderId="0" xfId="0"/>
    <xf numFmtId="164" fontId="0" fillId="0" borderId="0" xfId="0" applyNumberFormat="1"/>
    <xf numFmtId="43" fontId="0" fillId="0" borderId="0" xfId="1" applyFont="1"/>
    <xf numFmtId="0" fontId="2" fillId="0" borderId="0" xfId="0" applyFont="1"/>
    <xf numFmtId="15" fontId="0" fillId="0" borderId="0" xfId="0" applyNumberFormat="1"/>
    <xf numFmtId="164" fontId="0" fillId="3" borderId="0" xfId="0" applyNumberFormat="1" applyFill="1"/>
    <xf numFmtId="0" fontId="0" fillId="0" borderId="3" xfId="0" applyBorder="1"/>
    <xf numFmtId="164" fontId="0" fillId="0" borderId="4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2" xfId="0" applyBorder="1"/>
    <xf numFmtId="164" fontId="0" fillId="0" borderId="8" xfId="0" applyNumberFormat="1" applyBorder="1"/>
    <xf numFmtId="165" fontId="0" fillId="0" borderId="4" xfId="0" applyNumberFormat="1" applyBorder="1"/>
    <xf numFmtId="165" fontId="0" fillId="0" borderId="7" xfId="0" applyNumberFormat="1" applyBorder="1"/>
    <xf numFmtId="0" fontId="0" fillId="0" borderId="1" xfId="0" applyBorder="1"/>
    <xf numFmtId="165" fontId="0" fillId="0" borderId="8" xfId="0" applyNumberFormat="1" applyBorder="1"/>
    <xf numFmtId="0" fontId="2" fillId="0" borderId="2" xfId="0" applyFont="1" applyBorder="1"/>
    <xf numFmtId="0" fontId="2" fillId="0" borderId="8" xfId="0" applyFont="1" applyBorder="1"/>
    <xf numFmtId="164" fontId="0" fillId="3" borderId="0" xfId="0" quotePrefix="1" applyNumberFormat="1" applyFill="1"/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166" fontId="0" fillId="0" borderId="4" xfId="1" applyNumberFormat="1" applyFont="1" applyBorder="1"/>
    <xf numFmtId="166" fontId="0" fillId="0" borderId="7" xfId="1" applyNumberFormat="1" applyFont="1" applyBorder="1"/>
    <xf numFmtId="0" fontId="0" fillId="0" borderId="0" xfId="0" applyAlignment="1">
      <alignment horizontal="center"/>
    </xf>
    <xf numFmtId="164" fontId="0" fillId="0" borderId="4" xfId="0" applyNumberFormat="1" applyFont="1" applyBorder="1"/>
    <xf numFmtId="165" fontId="0" fillId="0" borderId="4" xfId="0" applyNumberFormat="1" applyFont="1" applyBorder="1"/>
    <xf numFmtId="166" fontId="1" fillId="0" borderId="4" xfId="1" applyNumberFormat="1" applyFont="1" applyBorder="1"/>
    <xf numFmtId="0" fontId="7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4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6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/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</cellXfs>
  <cellStyles count="4">
    <cellStyle name="Comma" xfId="1" builtinId="3"/>
    <cellStyle name="Normal" xfId="0" builtinId="0"/>
    <cellStyle name="Normal 2" xfId="2" xr:uid="{7A59791D-281B-4BB9-9429-D19B56789903}"/>
    <cellStyle name="Normal 4" xfId="3" xr:uid="{63DE07B5-ABF1-4E9D-AC38-75A736DA6A63}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4F515-8AC9-4A9D-AC6A-1BB892C25806}">
  <dimension ref="A1:I2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5" sqref="H25"/>
    </sheetView>
  </sheetViews>
  <sheetFormatPr defaultRowHeight="14.25" x14ac:dyDescent="0.45"/>
  <cols>
    <col min="1" max="1" width="11.19921875" style="26" bestFit="1" customWidth="1"/>
    <col min="2" max="2" width="32.86328125" customWidth="1"/>
    <col min="3" max="3" width="40.3984375" bestFit="1" customWidth="1"/>
    <col min="4" max="7" width="6.86328125" style="26" customWidth="1"/>
    <col min="8" max="8" width="61.53125" bestFit="1" customWidth="1"/>
  </cols>
  <sheetData>
    <row r="1" spans="1:9" x14ac:dyDescent="0.45">
      <c r="A1" s="33" t="s">
        <v>84</v>
      </c>
      <c r="B1" s="34" t="s">
        <v>25</v>
      </c>
      <c r="C1" s="34" t="s">
        <v>27</v>
      </c>
      <c r="D1" s="33" t="s">
        <v>29</v>
      </c>
      <c r="E1" s="33" t="s">
        <v>30</v>
      </c>
      <c r="F1" s="35" t="s">
        <v>31</v>
      </c>
      <c r="G1" s="36" t="s">
        <v>90</v>
      </c>
      <c r="H1" s="34" t="s">
        <v>62</v>
      </c>
    </row>
    <row r="2" spans="1:9" x14ac:dyDescent="0.45">
      <c r="A2" s="38" t="s">
        <v>0</v>
      </c>
      <c r="B2" s="39" t="s">
        <v>1</v>
      </c>
      <c r="C2" s="40" t="str">
        <f>TRIM(A2)&amp;" | "&amp;TRIM(B2)</f>
        <v>A-01 | ASEAN Equity</v>
      </c>
      <c r="D2" s="31" t="b">
        <v>1</v>
      </c>
      <c r="E2" s="31" t="b">
        <v>1</v>
      </c>
      <c r="F2" s="31" t="b">
        <v>1</v>
      </c>
      <c r="G2" s="31" t="b">
        <v>0</v>
      </c>
      <c r="H2" s="30" t="str">
        <f t="shared" ref="H2:H22" si="0">"Please provide data in the following worksheets:"&amp;IF(D2," [3Year]","")&amp;IF(E2," [5Year]","")&amp;IF(F2," [10Year]","")&amp;IF(G2," [20Year]","")</f>
        <v>Please provide data in the following worksheets: [3Year] [5Year] [10Year]</v>
      </c>
    </row>
    <row r="3" spans="1:9" x14ac:dyDescent="0.45">
      <c r="A3" s="38" t="s">
        <v>2</v>
      </c>
      <c r="B3" s="39" t="s">
        <v>3</v>
      </c>
      <c r="C3" s="40" t="str">
        <f t="shared" ref="C3:C24" si="1">TRIM(A3)&amp;" | "&amp;TRIM(B3)</f>
        <v>A-02 | Asia Pacific Equity ex-Japan</v>
      </c>
      <c r="D3" s="31" t="b">
        <v>1</v>
      </c>
      <c r="E3" s="31" t="b">
        <v>0</v>
      </c>
      <c r="F3" s="31" t="b">
        <v>1</v>
      </c>
      <c r="G3" s="31" t="b">
        <v>1</v>
      </c>
      <c r="H3" s="30" t="str">
        <f t="shared" si="0"/>
        <v>Please provide data in the following worksheets: [3Year] [10Year] [20Year]</v>
      </c>
    </row>
    <row r="4" spans="1:9" x14ac:dyDescent="0.45">
      <c r="A4" s="38" t="s">
        <v>4</v>
      </c>
      <c r="B4" s="39" t="s">
        <v>69</v>
      </c>
      <c r="C4" s="40" t="str">
        <f t="shared" si="1"/>
        <v>A-03 | Asian Bonds</v>
      </c>
      <c r="D4" s="31" t="b">
        <v>1</v>
      </c>
      <c r="E4" s="31" t="b">
        <v>0</v>
      </c>
      <c r="F4" s="31" t="b">
        <v>1</v>
      </c>
      <c r="G4" s="31" t="b">
        <v>1</v>
      </c>
      <c r="H4" s="30" t="str">
        <f t="shared" si="0"/>
        <v>Please provide data in the following worksheets: [3Year] [10Year] [20Year]</v>
      </c>
    </row>
    <row r="5" spans="1:9" x14ac:dyDescent="0.45">
      <c r="A5" s="38" t="s">
        <v>5</v>
      </c>
      <c r="B5" s="39" t="s">
        <v>73</v>
      </c>
      <c r="C5" s="40" t="str">
        <f t="shared" si="1"/>
        <v>A-04 | Asian Bonds, Local Currency</v>
      </c>
      <c r="D5" s="31" t="b">
        <v>1</v>
      </c>
      <c r="E5" s="31" t="b">
        <v>0</v>
      </c>
      <c r="F5" s="31" t="b">
        <v>1</v>
      </c>
      <c r="G5" s="31" t="b">
        <v>1</v>
      </c>
      <c r="H5" s="30" t="str">
        <f t="shared" si="0"/>
        <v>Please provide data in the following worksheets: [3Year] [10Year] [20Year]</v>
      </c>
    </row>
    <row r="6" spans="1:9" x14ac:dyDescent="0.45">
      <c r="A6" s="38" t="s">
        <v>32</v>
      </c>
      <c r="B6" s="39" t="s">
        <v>33</v>
      </c>
      <c r="C6" s="40" t="str">
        <f t="shared" si="1"/>
        <v>A-05 | Asian REITS</v>
      </c>
      <c r="D6" s="31" t="b">
        <v>1</v>
      </c>
      <c r="E6" s="31" t="b">
        <v>1</v>
      </c>
      <c r="F6" s="31" t="b">
        <v>0</v>
      </c>
      <c r="G6" s="31" t="b">
        <v>0</v>
      </c>
      <c r="H6" s="30" t="str">
        <f t="shared" si="0"/>
        <v>Please provide data in the following worksheets: [3Year] [5Year]</v>
      </c>
    </row>
    <row r="7" spans="1:9" x14ac:dyDescent="0.45">
      <c r="A7" s="38" t="s">
        <v>6</v>
      </c>
      <c r="B7" s="39" t="s">
        <v>7</v>
      </c>
      <c r="C7" s="40" t="str">
        <f t="shared" si="1"/>
        <v>A-06 | China A-Share Equity</v>
      </c>
      <c r="D7" s="31" t="b">
        <v>1</v>
      </c>
      <c r="E7" s="31" t="b">
        <v>0</v>
      </c>
      <c r="F7" s="31" t="b">
        <v>1</v>
      </c>
      <c r="G7" s="31" t="b">
        <v>1</v>
      </c>
      <c r="H7" s="30" t="str">
        <f t="shared" si="0"/>
        <v>Please provide data in the following worksheets: [3Year] [10Year] [20Year]</v>
      </c>
    </row>
    <row r="8" spans="1:9" x14ac:dyDescent="0.45">
      <c r="A8" s="38" t="s">
        <v>8</v>
      </c>
      <c r="B8" s="39" t="s">
        <v>85</v>
      </c>
      <c r="C8" s="40" t="str">
        <f t="shared" si="1"/>
        <v>A-07 | Greater China Equity</v>
      </c>
      <c r="D8" s="31" t="b">
        <v>0</v>
      </c>
      <c r="E8" s="31" t="b">
        <v>1</v>
      </c>
      <c r="F8" s="31" t="b">
        <v>1</v>
      </c>
      <c r="G8" s="31" t="b">
        <v>0</v>
      </c>
      <c r="H8" s="30" t="str">
        <f t="shared" si="0"/>
        <v>Please provide data in the following worksheets: [5Year] [10Year]</v>
      </c>
    </row>
    <row r="9" spans="1:9" x14ac:dyDescent="0.45">
      <c r="A9" s="38" t="s">
        <v>34</v>
      </c>
      <c r="B9" s="39" t="s">
        <v>70</v>
      </c>
      <c r="C9" s="40" t="str">
        <f t="shared" si="1"/>
        <v>A-08 | China Bonds, Onshore</v>
      </c>
      <c r="D9" s="31" t="b">
        <v>1</v>
      </c>
      <c r="E9" s="31" t="b">
        <v>1</v>
      </c>
      <c r="F9" s="31" t="b">
        <v>0</v>
      </c>
      <c r="G9" s="31" t="b">
        <v>0</v>
      </c>
      <c r="H9" s="30" t="str">
        <f t="shared" si="0"/>
        <v>Please provide data in the following worksheets: [3Year] [5Year]</v>
      </c>
    </row>
    <row r="10" spans="1:9" x14ac:dyDescent="0.45">
      <c r="A10" s="38" t="s">
        <v>35</v>
      </c>
      <c r="B10" s="39" t="s">
        <v>71</v>
      </c>
      <c r="C10" s="40" t="str">
        <f t="shared" si="1"/>
        <v>A-09 | China Bonds, Offshore</v>
      </c>
      <c r="D10" s="31" t="b">
        <v>1</v>
      </c>
      <c r="E10" s="31" t="b">
        <v>1</v>
      </c>
      <c r="F10" s="31" t="b">
        <v>0</v>
      </c>
      <c r="G10" s="31" t="b">
        <v>0</v>
      </c>
      <c r="H10" s="30" t="str">
        <f t="shared" si="0"/>
        <v>Please provide data in the following worksheets: [3Year] [5Year]</v>
      </c>
    </row>
    <row r="11" spans="1:9" x14ac:dyDescent="0.45">
      <c r="A11" s="38" t="s">
        <v>36</v>
      </c>
      <c r="B11" s="39" t="s">
        <v>37</v>
      </c>
      <c r="C11" s="40" t="str">
        <f t="shared" si="1"/>
        <v>A-10 | European Equity</v>
      </c>
      <c r="D11" s="31" t="b">
        <v>0</v>
      </c>
      <c r="E11" s="31" t="b">
        <v>1</v>
      </c>
      <c r="F11" s="31" t="b">
        <v>1</v>
      </c>
      <c r="G11" s="31" t="b">
        <v>0</v>
      </c>
      <c r="H11" s="30" t="str">
        <f t="shared" si="0"/>
        <v>Please provide data in the following worksheets: [5Year] [10Year]</v>
      </c>
      <c r="I11" s="32"/>
    </row>
    <row r="12" spans="1:9" x14ac:dyDescent="0.45">
      <c r="A12" s="38" t="s">
        <v>9</v>
      </c>
      <c r="B12" s="39" t="s">
        <v>38</v>
      </c>
      <c r="C12" s="40" t="str">
        <f t="shared" si="1"/>
        <v>A-11 | Global Aggregate Bonds</v>
      </c>
      <c r="D12" s="31" t="b">
        <v>0</v>
      </c>
      <c r="E12" s="31" t="b">
        <v>1</v>
      </c>
      <c r="F12" s="31" t="b">
        <v>1</v>
      </c>
      <c r="G12" s="31" t="b">
        <v>0</v>
      </c>
      <c r="H12" s="30" t="str">
        <f t="shared" si="0"/>
        <v>Please provide data in the following worksheets: [5Year] [10Year]</v>
      </c>
      <c r="I12" s="32"/>
    </row>
    <row r="13" spans="1:9" x14ac:dyDescent="0.45">
      <c r="A13" s="38" t="s">
        <v>11</v>
      </c>
      <c r="B13" s="39" t="s">
        <v>10</v>
      </c>
      <c r="C13" s="40" t="str">
        <f t="shared" si="1"/>
        <v>A-12 | Global Emerging Markets Debt</v>
      </c>
      <c r="D13" s="31" t="b">
        <v>0</v>
      </c>
      <c r="E13" s="31" t="b">
        <v>0</v>
      </c>
      <c r="F13" s="31" t="b">
        <v>1</v>
      </c>
      <c r="G13" s="31" t="b">
        <v>1</v>
      </c>
      <c r="H13" s="30" t="str">
        <f t="shared" si="0"/>
        <v>Please provide data in the following worksheets: [10Year] [20Year]</v>
      </c>
      <c r="I13" s="32"/>
    </row>
    <row r="14" spans="1:9" x14ac:dyDescent="0.45">
      <c r="A14" s="38" t="s">
        <v>12</v>
      </c>
      <c r="B14" s="41" t="s">
        <v>28</v>
      </c>
      <c r="C14" s="40" t="str">
        <f t="shared" si="1"/>
        <v>A-13 | Global Emerging Markets Equity</v>
      </c>
      <c r="D14" s="31" t="b">
        <v>0</v>
      </c>
      <c r="E14" s="31" t="b">
        <v>0</v>
      </c>
      <c r="F14" s="31" t="b">
        <v>1</v>
      </c>
      <c r="G14" s="31" t="b">
        <v>1</v>
      </c>
      <c r="H14" s="30" t="str">
        <f t="shared" si="0"/>
        <v>Please provide data in the following worksheets: [10Year] [20Year]</v>
      </c>
    </row>
    <row r="15" spans="1:9" x14ac:dyDescent="0.45">
      <c r="A15" s="38" t="s">
        <v>39</v>
      </c>
      <c r="B15" s="39" t="s">
        <v>13</v>
      </c>
      <c r="C15" s="40" t="str">
        <f t="shared" si="1"/>
        <v>A-14 | Global Equity</v>
      </c>
      <c r="D15" s="31" t="b">
        <v>0</v>
      </c>
      <c r="E15" s="31" t="b">
        <v>1</v>
      </c>
      <c r="F15" s="31" t="b">
        <v>1</v>
      </c>
      <c r="G15" s="31" t="b">
        <v>1</v>
      </c>
      <c r="H15" s="30" t="str">
        <f t="shared" si="0"/>
        <v>Please provide data in the following worksheets: [5Year] [10Year] [20Year]</v>
      </c>
    </row>
    <row r="16" spans="1:9" x14ac:dyDescent="0.45">
      <c r="A16" s="38" t="s">
        <v>40</v>
      </c>
      <c r="B16" s="39" t="s">
        <v>72</v>
      </c>
      <c r="C16" s="40" t="str">
        <f t="shared" si="1"/>
        <v>A-15 | Global Listed Infrastructure</v>
      </c>
      <c r="D16" s="31" t="b">
        <v>1</v>
      </c>
      <c r="E16" s="31" t="b">
        <v>1</v>
      </c>
      <c r="F16" s="31" t="b">
        <v>0</v>
      </c>
      <c r="G16" s="31" t="b">
        <v>0</v>
      </c>
      <c r="H16" s="30" t="str">
        <f t="shared" si="0"/>
        <v>Please provide data in the following worksheets: [3Year] [5Year]</v>
      </c>
    </row>
    <row r="17" spans="1:8" x14ac:dyDescent="0.45">
      <c r="A17" s="38" t="s">
        <v>14</v>
      </c>
      <c r="B17" s="39" t="s">
        <v>15</v>
      </c>
      <c r="C17" s="40" t="str">
        <f t="shared" si="1"/>
        <v>A-16 | Global Multi-Asset</v>
      </c>
      <c r="D17" s="31" t="b">
        <v>1</v>
      </c>
      <c r="E17" s="31" t="b">
        <v>1</v>
      </c>
      <c r="F17" s="31" t="b">
        <v>0</v>
      </c>
      <c r="G17" s="31" t="b">
        <v>0</v>
      </c>
      <c r="H17" s="30" t="str">
        <f t="shared" si="0"/>
        <v>Please provide data in the following worksheets: [3Year] [5Year]</v>
      </c>
    </row>
    <row r="18" spans="1:8" x14ac:dyDescent="0.45">
      <c r="A18" s="38" t="s">
        <v>16</v>
      </c>
      <c r="B18" s="39" t="s">
        <v>74</v>
      </c>
      <c r="C18" s="40" t="str">
        <f t="shared" si="1"/>
        <v>A-17 | Global REITs</v>
      </c>
      <c r="D18" s="31" t="b">
        <v>1</v>
      </c>
      <c r="E18" s="31" t="b">
        <v>1</v>
      </c>
      <c r="F18" s="31" t="b">
        <v>0</v>
      </c>
      <c r="G18" s="31" t="b">
        <v>0</v>
      </c>
      <c r="H18" s="30" t="str">
        <f t="shared" si="0"/>
        <v>Please provide data in the following worksheets: [3Year] [5Year]</v>
      </c>
    </row>
    <row r="19" spans="1:8" x14ac:dyDescent="0.45">
      <c r="A19" s="38" t="s">
        <v>17</v>
      </c>
      <c r="B19" s="39" t="s">
        <v>19</v>
      </c>
      <c r="C19" s="40" t="str">
        <f t="shared" si="1"/>
        <v>A-18 | Japan Small Cap Equity</v>
      </c>
      <c r="D19" s="31" t="b">
        <v>1</v>
      </c>
      <c r="E19" s="31" t="b">
        <v>0</v>
      </c>
      <c r="F19" s="31" t="b">
        <v>1</v>
      </c>
      <c r="G19" s="31" t="b">
        <v>1</v>
      </c>
      <c r="H19" s="30" t="str">
        <f t="shared" si="0"/>
        <v>Please provide data in the following worksheets: [3Year] [10Year] [20Year]</v>
      </c>
    </row>
    <row r="20" spans="1:8" x14ac:dyDescent="0.45">
      <c r="A20" s="38" t="s">
        <v>63</v>
      </c>
      <c r="B20" s="39" t="s">
        <v>86</v>
      </c>
      <c r="C20" s="40" t="str">
        <f t="shared" si="1"/>
        <v>A-19 | Japan Large Cap Equity</v>
      </c>
      <c r="D20" s="31" t="b">
        <v>1</v>
      </c>
      <c r="E20" s="31" t="b">
        <v>0</v>
      </c>
      <c r="F20" s="31" t="b">
        <v>1</v>
      </c>
      <c r="G20" s="31" t="b">
        <v>1</v>
      </c>
      <c r="H20" s="30" t="str">
        <f t="shared" si="0"/>
        <v>Please provide data in the following worksheets: [3Year] [10Year] [20Year]</v>
      </c>
    </row>
    <row r="21" spans="1:8" x14ac:dyDescent="0.45">
      <c r="A21" s="38" t="s">
        <v>18</v>
      </c>
      <c r="B21" s="39" t="s">
        <v>21</v>
      </c>
      <c r="C21" s="40" t="str">
        <f t="shared" si="1"/>
        <v>A-20 | US Credit, Investment Grade</v>
      </c>
      <c r="D21" s="31" t="b">
        <v>1</v>
      </c>
      <c r="E21" s="31" t="b">
        <v>1</v>
      </c>
      <c r="F21" s="31" t="b">
        <v>0</v>
      </c>
      <c r="G21" s="31" t="b">
        <v>0</v>
      </c>
      <c r="H21" s="30" t="str">
        <f t="shared" si="0"/>
        <v>Please provide data in the following worksheets: [3Year] [5Year]</v>
      </c>
    </row>
    <row r="22" spans="1:8" x14ac:dyDescent="0.45">
      <c r="A22" s="38" t="s">
        <v>20</v>
      </c>
      <c r="B22" s="39" t="s">
        <v>22</v>
      </c>
      <c r="C22" s="40" t="str">
        <f t="shared" si="1"/>
        <v>A-21 | US High Yield</v>
      </c>
      <c r="D22" s="31" t="b">
        <v>1</v>
      </c>
      <c r="E22" s="31" t="b">
        <v>1</v>
      </c>
      <c r="F22" s="31" t="b">
        <v>0</v>
      </c>
      <c r="G22" s="31" t="b">
        <v>0</v>
      </c>
      <c r="H22" s="30" t="str">
        <f t="shared" si="0"/>
        <v>Please provide data in the following worksheets: [3Year] [5Year]</v>
      </c>
    </row>
    <row r="23" spans="1:8" x14ac:dyDescent="0.45">
      <c r="A23" s="38" t="s">
        <v>91</v>
      </c>
      <c r="B23" s="42" t="s">
        <v>93</v>
      </c>
      <c r="C23" s="43" t="str">
        <f t="shared" si="1"/>
        <v>A-22 | ESG Asian Equity</v>
      </c>
      <c r="D23" s="31" t="b">
        <v>1</v>
      </c>
      <c r="E23" s="31" t="b">
        <v>0</v>
      </c>
      <c r="F23" s="31" t="b">
        <v>0</v>
      </c>
      <c r="G23" s="31" t="b">
        <v>0</v>
      </c>
      <c r="H23" s="30" t="str">
        <f t="shared" ref="H23" si="2">"Please provide data in the following worksheets:"&amp;IF(D23," [3Year]","")&amp;IF(E23," [5Year]","")&amp;IF(F23," [10Year]","")&amp;IF(G23," [20Year]","")</f>
        <v>Please provide data in the following worksheets: [3Year]</v>
      </c>
    </row>
    <row r="24" spans="1:8" x14ac:dyDescent="0.45">
      <c r="A24" s="38" t="s">
        <v>92</v>
      </c>
      <c r="B24" s="42" t="s">
        <v>94</v>
      </c>
      <c r="C24" s="43" t="str">
        <f t="shared" si="1"/>
        <v>A-23 | ESG Asian Fixed Income</v>
      </c>
      <c r="D24" s="31" t="b">
        <v>1</v>
      </c>
      <c r="E24" s="31" t="b">
        <v>0</v>
      </c>
      <c r="F24" s="31" t="b">
        <v>0</v>
      </c>
      <c r="G24" s="31" t="b">
        <v>0</v>
      </c>
      <c r="H24" s="30" t="str">
        <f t="shared" ref="H24" si="3">"Please provide data in the following worksheets:"&amp;IF(D24," [3Year]","")&amp;IF(E24," [5Year]","")&amp;IF(F24," [10Year]","")&amp;IF(G24," [20Year]","")</f>
        <v>Please provide data in the following worksheets: [3Year]</v>
      </c>
    </row>
    <row r="25" spans="1:8" x14ac:dyDescent="0.45">
      <c r="A25" s="38" t="s">
        <v>96</v>
      </c>
      <c r="B25" s="42" t="s">
        <v>97</v>
      </c>
      <c r="C25" s="43" t="str">
        <f t="shared" ref="C25" si="4">TRIM(A25)&amp;" | "&amp;TRIM(B25)</f>
        <v>A-24 | Asia Absolute Fund</v>
      </c>
      <c r="D25" s="31" t="b">
        <v>1</v>
      </c>
      <c r="E25" s="31" t="b">
        <v>0</v>
      </c>
      <c r="F25" s="31" t="b">
        <v>0</v>
      </c>
      <c r="G25" s="31" t="b">
        <v>0</v>
      </c>
      <c r="H25" s="30" t="str">
        <f t="shared" ref="H25" si="5">"Please provide data in the following worksheets:"&amp;IF(D25," [3Year]","")&amp;IF(E25," [5Year]","")&amp;IF(F25," [10Year]","")&amp;IF(G25," [20Year]","")</f>
        <v>Please provide data in the following worksheets: [3Year]</v>
      </c>
    </row>
    <row r="26" spans="1:8" x14ac:dyDescent="0.45">
      <c r="A26" s="37"/>
      <c r="B26" s="32"/>
      <c r="C26" s="32"/>
      <c r="D26" s="37"/>
      <c r="E26" s="37"/>
      <c r="F26" s="37"/>
      <c r="G26" s="37"/>
      <c r="H26" s="32"/>
    </row>
  </sheetData>
  <phoneticPr fontId="8" type="noConversion"/>
  <conditionalFormatting sqref="D2:G8 D10:G22">
    <cfRule type="cellIs" dxfId="7" priority="40" operator="equal">
      <formula>TRUE</formula>
    </cfRule>
  </conditionalFormatting>
  <conditionalFormatting sqref="D10:G15">
    <cfRule type="cellIs" dxfId="6" priority="19" operator="equal">
      <formula>TRUE</formula>
    </cfRule>
  </conditionalFormatting>
  <conditionalFormatting sqref="D9:G9">
    <cfRule type="cellIs" dxfId="5" priority="6" operator="equal">
      <formula>TRUE</formula>
    </cfRule>
  </conditionalFormatting>
  <conditionalFormatting sqref="D19:G19">
    <cfRule type="cellIs" dxfId="4" priority="5" operator="equal">
      <formula>TRUE</formula>
    </cfRule>
  </conditionalFormatting>
  <conditionalFormatting sqref="D20:G20">
    <cfRule type="cellIs" dxfId="3" priority="4" operator="equal">
      <formula>TRUE</formula>
    </cfRule>
  </conditionalFormatting>
  <conditionalFormatting sqref="D23:G23">
    <cfRule type="cellIs" dxfId="2" priority="3" operator="equal">
      <formula>TRUE</formula>
    </cfRule>
  </conditionalFormatting>
  <conditionalFormatting sqref="D24:G24">
    <cfRule type="cellIs" dxfId="1" priority="2" operator="equal">
      <formula>TRUE</formula>
    </cfRule>
  </conditionalFormatting>
  <conditionalFormatting sqref="D25:G25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586E1-9CA0-4341-984A-D6F03F178664}">
  <dimension ref="A1:B23"/>
  <sheetViews>
    <sheetView tabSelected="1" zoomScaleNormal="100" workbookViewId="0">
      <selection activeCell="B18" sqref="B18"/>
    </sheetView>
  </sheetViews>
  <sheetFormatPr defaultRowHeight="14.25" x14ac:dyDescent="0.45"/>
  <cols>
    <col min="1" max="1" width="26.73046875" bestFit="1" customWidth="1"/>
    <col min="2" max="2" width="102.1328125" bestFit="1" customWidth="1"/>
    <col min="10" max="10" width="5.33203125" bestFit="1" customWidth="1"/>
  </cols>
  <sheetData>
    <row r="1" spans="1:2" x14ac:dyDescent="0.45">
      <c r="A1" t="s">
        <v>24</v>
      </c>
      <c r="B1" s="19" t="s">
        <v>83</v>
      </c>
    </row>
    <row r="2" spans="1:2" x14ac:dyDescent="0.45">
      <c r="A2" t="s">
        <v>61</v>
      </c>
      <c r="B2" s="19" t="s">
        <v>79</v>
      </c>
    </row>
    <row r="3" spans="1:2" x14ac:dyDescent="0.45">
      <c r="A3" t="s">
        <v>26</v>
      </c>
      <c r="B3" s="20" t="s">
        <v>98</v>
      </c>
    </row>
    <row r="4" spans="1:2" x14ac:dyDescent="0.45">
      <c r="A4" t="s">
        <v>78</v>
      </c>
      <c r="B4" s="19" t="s">
        <v>80</v>
      </c>
    </row>
    <row r="6" spans="1:2" x14ac:dyDescent="0.45">
      <c r="A6" t="s">
        <v>64</v>
      </c>
      <c r="B6" s="44" t="s">
        <v>81</v>
      </c>
    </row>
    <row r="7" spans="1:2" x14ac:dyDescent="0.45">
      <c r="B7" s="45"/>
    </row>
    <row r="8" spans="1:2" x14ac:dyDescent="0.45">
      <c r="B8" s="45"/>
    </row>
    <row r="9" spans="1:2" x14ac:dyDescent="0.45">
      <c r="B9" s="45"/>
    </row>
    <row r="10" spans="1:2" x14ac:dyDescent="0.45">
      <c r="B10" s="45"/>
    </row>
    <row r="11" spans="1:2" x14ac:dyDescent="0.45">
      <c r="B11" s="45"/>
    </row>
    <row r="13" spans="1:2" x14ac:dyDescent="0.45">
      <c r="A13" s="3" t="s">
        <v>41</v>
      </c>
      <c r="B13" t="s">
        <v>58</v>
      </c>
    </row>
    <row r="14" spans="1:2" x14ac:dyDescent="0.45">
      <c r="A14" s="3"/>
      <c r="B14" t="s">
        <v>65</v>
      </c>
    </row>
    <row r="15" spans="1:2" x14ac:dyDescent="0.45">
      <c r="A15" s="3"/>
      <c r="B15" t="s">
        <v>66</v>
      </c>
    </row>
    <row r="16" spans="1:2" x14ac:dyDescent="0.45">
      <c r="A16" s="3"/>
      <c r="B16" t="s">
        <v>89</v>
      </c>
    </row>
    <row r="17" spans="2:2" x14ac:dyDescent="0.45">
      <c r="B17" t="s">
        <v>67</v>
      </c>
    </row>
    <row r="18" spans="2:2" x14ac:dyDescent="0.45">
      <c r="B18" s="3" t="str">
        <f>"  "&amp;VLOOKUP(B3,Data!C2:H22,6)</f>
        <v xml:space="preserve">  Please provide data in the following worksheets: [3Year] [5Year]</v>
      </c>
    </row>
    <row r="19" spans="2:2" x14ac:dyDescent="0.45">
      <c r="B19" t="s">
        <v>75</v>
      </c>
    </row>
    <row r="20" spans="2:2" x14ac:dyDescent="0.45">
      <c r="B20" t="s">
        <v>82</v>
      </c>
    </row>
    <row r="21" spans="2:2" x14ac:dyDescent="0.45">
      <c r="B21" t="s">
        <v>76</v>
      </c>
    </row>
    <row r="22" spans="2:2" x14ac:dyDescent="0.45">
      <c r="B22" t="s">
        <v>77</v>
      </c>
    </row>
    <row r="23" spans="2:2" x14ac:dyDescent="0.45">
      <c r="B23" t="s">
        <v>68</v>
      </c>
    </row>
  </sheetData>
  <mergeCells count="1">
    <mergeCell ref="B6:B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DF4F99-B920-4B69-B448-2D9E2B24C2EE}">
          <x14:formula1>
            <xm:f>Data!$C$2:$C$25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70A8-964E-4844-A041-A2576EAA77F6}">
  <dimension ref="A1:I4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3" sqref="B3"/>
    </sheetView>
  </sheetViews>
  <sheetFormatPr defaultRowHeight="14.25" x14ac:dyDescent="0.45"/>
  <cols>
    <col min="1" max="1" width="26.73046875" bestFit="1" customWidth="1"/>
    <col min="2" max="2" width="59.796875" bestFit="1" customWidth="1"/>
    <col min="3" max="3" width="8" customWidth="1"/>
    <col min="4" max="4" width="9.33203125" bestFit="1" customWidth="1"/>
    <col min="5" max="5" width="7.53125" bestFit="1" customWidth="1"/>
    <col min="6" max="6" width="9.796875" bestFit="1" customWidth="1"/>
    <col min="7" max="7" width="11.19921875" bestFit="1" customWidth="1"/>
    <col min="8" max="8" width="7.33203125" style="2" bestFit="1" customWidth="1"/>
    <col min="9" max="9" width="11" style="2" bestFit="1" customWidth="1"/>
  </cols>
  <sheetData>
    <row r="1" spans="1:9" x14ac:dyDescent="0.45">
      <c r="A1" s="6" t="str">
        <f>Master!A1</f>
        <v>Company Name</v>
      </c>
      <c r="B1" s="21" t="str">
        <f>Master!B1</f>
        <v>Example Co. Asset Management</v>
      </c>
      <c r="E1" s="1" t="s">
        <v>46</v>
      </c>
      <c r="F1" s="1" t="s">
        <v>46</v>
      </c>
      <c r="G1" s="1" t="s">
        <v>46</v>
      </c>
    </row>
    <row r="2" spans="1:9" x14ac:dyDescent="0.45">
      <c r="A2" s="14" t="str">
        <f>Master!A2</f>
        <v>Fund or composite name</v>
      </c>
      <c r="B2" s="22" t="str">
        <f>Master!B2</f>
        <v>Example ASEAN Equity Fund</v>
      </c>
      <c r="D2" t="s">
        <v>43</v>
      </c>
      <c r="E2" s="1" t="s">
        <v>42</v>
      </c>
      <c r="F2" s="1" t="s">
        <v>23</v>
      </c>
      <c r="G2" s="1" t="s">
        <v>48</v>
      </c>
      <c r="H2" s="2" t="s">
        <v>42</v>
      </c>
      <c r="I2" s="2" t="s">
        <v>23</v>
      </c>
    </row>
    <row r="3" spans="1:9" x14ac:dyDescent="0.45">
      <c r="A3" s="14" t="str">
        <f>Master!A3</f>
        <v>Award Code &amp; Class</v>
      </c>
      <c r="B3" s="22" t="str">
        <f>Master!B3</f>
        <v>A-24 | Asia Absolute Fund</v>
      </c>
      <c r="D3" t="s">
        <v>44</v>
      </c>
      <c r="E3" s="1" t="s">
        <v>45</v>
      </c>
      <c r="F3" s="1" t="s">
        <v>45</v>
      </c>
      <c r="G3" s="1" t="s">
        <v>47</v>
      </c>
      <c r="H3" s="2" t="s">
        <v>49</v>
      </c>
      <c r="I3" s="2" t="s">
        <v>49</v>
      </c>
    </row>
    <row r="4" spans="1:9" x14ac:dyDescent="0.45">
      <c r="A4" s="8" t="str">
        <f>Master!A4</f>
        <v>Benchmark (enter #N/A if none)</v>
      </c>
      <c r="B4" s="23" t="str">
        <f>Master!B4</f>
        <v>MSCI AC ASEAN Total Return Index with Net Dividends reinvested in USD</v>
      </c>
      <c r="D4" s="4">
        <v>43738</v>
      </c>
      <c r="H4" s="2">
        <v>100</v>
      </c>
      <c r="I4" s="2">
        <v>100</v>
      </c>
    </row>
    <row r="5" spans="1:9" x14ac:dyDescent="0.45">
      <c r="D5" s="4">
        <v>43769</v>
      </c>
      <c r="E5" s="5">
        <v>-5.4085928545835049E-3</v>
      </c>
      <c r="F5" s="5">
        <v>-1.9357082237544176E-2</v>
      </c>
      <c r="G5" s="1">
        <f>E5-F5</f>
        <v>1.3948489382960672E-2</v>
      </c>
      <c r="H5" s="2">
        <f>H4*(1+E5)</f>
        <v>99.459140714541647</v>
      </c>
      <c r="I5" s="2">
        <f>I4*(1+F5)</f>
        <v>98.064291776245582</v>
      </c>
    </row>
    <row r="6" spans="1:9" x14ac:dyDescent="0.45">
      <c r="A6" s="16" t="s">
        <v>57</v>
      </c>
      <c r="B6" s="17" t="s">
        <v>50</v>
      </c>
      <c r="D6" s="4">
        <v>43799</v>
      </c>
      <c r="E6" s="5">
        <v>-6.6712873372785753E-2</v>
      </c>
      <c r="F6" s="5">
        <v>-5.3173370193125728E-2</v>
      </c>
      <c r="G6" s="1">
        <f t="shared" ref="G6:G40" si="0">E6-F6</f>
        <v>-1.3539503179660024E-2</v>
      </c>
      <c r="H6" s="2">
        <f t="shared" ref="H6:H40" si="1">H5*(1+E6)</f>
        <v>92.823935654286345</v>
      </c>
      <c r="I6" s="2">
        <f t="shared" ref="I6:I40" si="2">I5*(1+F6)</f>
        <v>92.849882886900573</v>
      </c>
    </row>
    <row r="7" spans="1:9" x14ac:dyDescent="0.45">
      <c r="A7" s="6" t="s">
        <v>51</v>
      </c>
      <c r="B7" s="27">
        <f>(H40/H4)^(1/3)-1</f>
        <v>7.3258216170606572E-2</v>
      </c>
      <c r="D7" s="4">
        <v>43830</v>
      </c>
      <c r="E7" s="5">
        <v>1.1163727542019775E-2</v>
      </c>
      <c r="F7" s="5">
        <v>1.1000194416603604E-2</v>
      </c>
      <c r="G7" s="1">
        <f t="shared" si="0"/>
        <v>1.6353312541617093E-4</v>
      </c>
      <c r="H7" s="2">
        <f t="shared" si="1"/>
        <v>93.860196781308773</v>
      </c>
      <c r="I7" s="2">
        <f t="shared" si="2"/>
        <v>93.871249650215361</v>
      </c>
    </row>
    <row r="8" spans="1:9" x14ac:dyDescent="0.45">
      <c r="A8" s="8" t="s">
        <v>52</v>
      </c>
      <c r="B8" s="9">
        <f>IF(ISNA(B4),"",(I40/I4)^(1/3)-1)</f>
        <v>5.1721699234855034E-2</v>
      </c>
      <c r="D8" s="4">
        <v>43861</v>
      </c>
      <c r="E8" s="5">
        <v>2.2346492319328837E-2</v>
      </c>
      <c r="F8" s="18">
        <v>4.4412044389688501E-2</v>
      </c>
      <c r="G8" s="1">
        <f t="shared" si="0"/>
        <v>-2.2065552070359665E-2</v>
      </c>
      <c r="H8" s="2">
        <f t="shared" si="1"/>
        <v>95.957642947772982</v>
      </c>
      <c r="I8" s="2">
        <f t="shared" si="2"/>
        <v>98.040263756596261</v>
      </c>
    </row>
    <row r="9" spans="1:9" x14ac:dyDescent="0.45">
      <c r="A9" s="10" t="s">
        <v>53</v>
      </c>
      <c r="B9" s="11">
        <f>IF(ISNA(B4),"",B7-B8)</f>
        <v>2.1536516935751537E-2</v>
      </c>
      <c r="D9" s="4">
        <v>43890</v>
      </c>
      <c r="E9" s="5">
        <v>1.243605711136353E-2</v>
      </c>
      <c r="F9" s="5">
        <v>1.6217518970548683E-2</v>
      </c>
      <c r="G9" s="1">
        <f t="shared" si="0"/>
        <v>-3.7814618591851534E-3</v>
      </c>
      <c r="H9" s="2">
        <f t="shared" si="1"/>
        <v>97.15097767574332</v>
      </c>
      <c r="I9" s="2">
        <f t="shared" si="2"/>
        <v>99.630233593946457</v>
      </c>
    </row>
    <row r="10" spans="1:9" x14ac:dyDescent="0.45">
      <c r="D10" s="4">
        <v>43921</v>
      </c>
      <c r="E10" s="5">
        <v>2.9685338130195138E-2</v>
      </c>
      <c r="F10" s="5">
        <v>3.1094398657431466E-2</v>
      </c>
      <c r="G10" s="1">
        <f t="shared" si="0"/>
        <v>-1.4090605272363277E-3</v>
      </c>
      <c r="H10" s="2">
        <f t="shared" si="1"/>
        <v>100.0349372977268</v>
      </c>
      <c r="I10" s="2">
        <f t="shared" si="2"/>
        <v>102.72817579564965</v>
      </c>
    </row>
    <row r="11" spans="1:9" x14ac:dyDescent="0.45">
      <c r="A11" s="6" t="s">
        <v>54</v>
      </c>
      <c r="B11" s="28">
        <f>STDEV(E5:E40)*SQRT(12)</f>
        <v>0.12817014420709072</v>
      </c>
      <c r="D11" s="4">
        <v>43951</v>
      </c>
      <c r="E11" s="5">
        <v>3.0461109774923001E-2</v>
      </c>
      <c r="F11" s="5">
        <v>2.0736875014804923E-2</v>
      </c>
      <c r="G11" s="1">
        <f t="shared" si="0"/>
        <v>9.7242347601180779E-3</v>
      </c>
      <c r="H11" s="2">
        <f t="shared" si="1"/>
        <v>103.0821125040804</v>
      </c>
      <c r="I11" s="2">
        <f t="shared" si="2"/>
        <v>104.85843713762294</v>
      </c>
    </row>
    <row r="12" spans="1:9" x14ac:dyDescent="0.45">
      <c r="A12" s="8" t="s">
        <v>55</v>
      </c>
      <c r="B12" s="13">
        <f>IF(ISNA(B4),"",STDEV(F5:F40)*SQRT(12))</f>
        <v>0.11978639922603064</v>
      </c>
      <c r="D12" s="4">
        <v>43982</v>
      </c>
      <c r="E12" s="5">
        <v>2.0338536211663039E-2</v>
      </c>
      <c r="F12" s="5">
        <v>2.4330593240708742E-2</v>
      </c>
      <c r="G12" s="1">
        <f t="shared" si="0"/>
        <v>-3.9920570290457036E-3</v>
      </c>
      <c r="H12" s="2">
        <f t="shared" si="1"/>
        <v>105.17865178201936</v>
      </c>
      <c r="I12" s="2">
        <f t="shared" si="2"/>
        <v>107.40970511947488</v>
      </c>
    </row>
    <row r="13" spans="1:9" x14ac:dyDescent="0.45">
      <c r="A13" s="10" t="s">
        <v>56</v>
      </c>
      <c r="B13" s="15">
        <f>IF(ISNA(B4),"",STDEV(G5:G40)*SQRT(12))</f>
        <v>3.7810224292292728E-2</v>
      </c>
      <c r="D13" s="4">
        <v>44012</v>
      </c>
      <c r="E13" s="5">
        <v>1.3757041348320564E-2</v>
      </c>
      <c r="F13" s="5">
        <v>9.2638140191649843E-3</v>
      </c>
      <c r="G13" s="1">
        <f t="shared" si="0"/>
        <v>4.4932273291555802E-3</v>
      </c>
      <c r="H13" s="2">
        <f t="shared" si="1"/>
        <v>106.62559884354521</v>
      </c>
      <c r="I13" s="2">
        <f t="shared" si="2"/>
        <v>108.40472865155505</v>
      </c>
    </row>
    <row r="14" spans="1:9" x14ac:dyDescent="0.45">
      <c r="D14" s="4">
        <v>44043</v>
      </c>
      <c r="E14" s="5">
        <v>2.0503621699100805E-2</v>
      </c>
      <c r="F14" s="5">
        <v>2.4509943535899303E-2</v>
      </c>
      <c r="G14" s="1">
        <f t="shared" si="0"/>
        <v>-4.0063218367984987E-3</v>
      </c>
      <c r="H14" s="2">
        <f t="shared" si="1"/>
        <v>108.81180978567333</v>
      </c>
      <c r="I14" s="2">
        <f t="shared" si="2"/>
        <v>111.06172242982915</v>
      </c>
    </row>
    <row r="15" spans="1:9" x14ac:dyDescent="0.45">
      <c r="A15" s="6" t="s">
        <v>87</v>
      </c>
      <c r="B15" s="29">
        <f>B7/B11</f>
        <v>0.57157005341462142</v>
      </c>
      <c r="D15" s="4">
        <v>44074</v>
      </c>
      <c r="E15" s="5">
        <v>6.8234508759310586E-3</v>
      </c>
      <c r="F15" s="5">
        <v>4.7491843830953506E-3</v>
      </c>
      <c r="G15" s="1">
        <f t="shared" si="0"/>
        <v>2.074266492835708E-3</v>
      </c>
      <c r="H15" s="2">
        <f t="shared" si="1"/>
        <v>109.55428182446703</v>
      </c>
      <c r="I15" s="2">
        <f t="shared" si="2"/>
        <v>111.58917502755256</v>
      </c>
    </row>
    <row r="16" spans="1:9" x14ac:dyDescent="0.45">
      <c r="A16" s="8" t="s">
        <v>88</v>
      </c>
      <c r="B16" s="25">
        <f>IF(ISNA(B4),"",B9/B13)</f>
        <v>0.5695950589783082</v>
      </c>
      <c r="D16" s="4">
        <v>44104</v>
      </c>
      <c r="E16" s="5">
        <v>1.5556801160832689E-2</v>
      </c>
      <c r="F16" s="5">
        <v>3.9818558365247725E-3</v>
      </c>
      <c r="G16" s="1">
        <f t="shared" si="0"/>
        <v>1.1574945324307917E-2</v>
      </c>
      <c r="H16" s="2">
        <f t="shared" si="1"/>
        <v>111.25859600312809</v>
      </c>
      <c r="I16" s="2">
        <f t="shared" si="2"/>
        <v>112.033507035429</v>
      </c>
    </row>
    <row r="17" spans="4:9" x14ac:dyDescent="0.45">
      <c r="D17" s="4">
        <v>44135</v>
      </c>
      <c r="E17" s="5">
        <v>4.1837803020564834E-2</v>
      </c>
      <c r="F17" s="5">
        <v>2.1177108845477299E-2</v>
      </c>
      <c r="G17" s="1">
        <f t="shared" si="0"/>
        <v>2.0660694175087535E-2</v>
      </c>
      <c r="H17" s="2">
        <f t="shared" si="1"/>
        <v>115.91341122705157</v>
      </c>
      <c r="I17" s="2">
        <f t="shared" si="2"/>
        <v>114.40605280825882</v>
      </c>
    </row>
    <row r="18" spans="4:9" x14ac:dyDescent="0.45">
      <c r="D18" s="4">
        <v>44165</v>
      </c>
      <c r="E18" s="5">
        <v>2.0531065502317647E-2</v>
      </c>
      <c r="F18" s="5">
        <v>1.9135164006008232E-2</v>
      </c>
      <c r="G18" s="1">
        <f t="shared" si="0"/>
        <v>1.3959014963094152E-3</v>
      </c>
      <c r="H18" s="2">
        <f t="shared" si="1"/>
        <v>118.29323706555125</v>
      </c>
      <c r="I18" s="2">
        <f t="shared" si="2"/>
        <v>116.59523139202489</v>
      </c>
    </row>
    <row r="19" spans="4:9" x14ac:dyDescent="0.45">
      <c r="D19" s="4">
        <v>44196</v>
      </c>
      <c r="E19" s="5">
        <v>5.6363363490919083E-2</v>
      </c>
      <c r="F19" s="5">
        <v>4.5567995680195095E-2</v>
      </c>
      <c r="G19" s="1">
        <f t="shared" si="0"/>
        <v>1.0795367810723988E-2</v>
      </c>
      <c r="H19" s="2">
        <f t="shared" si="1"/>
        <v>124.96064178479438</v>
      </c>
      <c r="I19" s="2">
        <f t="shared" si="2"/>
        <v>121.90824239242802</v>
      </c>
    </row>
    <row r="20" spans="4:9" x14ac:dyDescent="0.45">
      <c r="D20" s="4">
        <v>44227</v>
      </c>
      <c r="E20" s="5">
        <v>7.0354076198836157E-2</v>
      </c>
      <c r="F20" s="5">
        <v>5.6926880181999984E-2</v>
      </c>
      <c r="G20" s="1">
        <f t="shared" si="0"/>
        <v>1.3427196016836174E-2</v>
      </c>
      <c r="H20" s="2">
        <f t="shared" si="1"/>
        <v>133.75213229877727</v>
      </c>
      <c r="I20" s="2">
        <f t="shared" si="2"/>
        <v>128.84809830029999</v>
      </c>
    </row>
    <row r="21" spans="4:9" x14ac:dyDescent="0.45">
      <c r="D21" s="4">
        <v>44255</v>
      </c>
      <c r="E21" s="5">
        <v>-2.0646511200516082E-3</v>
      </c>
      <c r="F21" s="5">
        <v>-1.443743278599996E-2</v>
      </c>
      <c r="G21" s="1">
        <f t="shared" si="0"/>
        <v>1.2372781665948351E-2</v>
      </c>
      <c r="H21" s="2">
        <f t="shared" si="1"/>
        <v>133.4759808090173</v>
      </c>
      <c r="I21" s="2">
        <f t="shared" si="2"/>
        <v>126.9878625414855</v>
      </c>
    </row>
    <row r="22" spans="4:9" x14ac:dyDescent="0.45">
      <c r="D22" s="4">
        <v>44286</v>
      </c>
      <c r="E22" s="5">
        <v>-3.9992303291734421E-2</v>
      </c>
      <c r="F22" s="5">
        <v>-2.2439103215999956E-2</v>
      </c>
      <c r="G22" s="1">
        <f t="shared" si="0"/>
        <v>-1.7553200075734465E-2</v>
      </c>
      <c r="H22" s="2">
        <f t="shared" si="1"/>
        <v>128.13796890234136</v>
      </c>
      <c r="I22" s="2">
        <f t="shared" si="2"/>
        <v>124.13836878673789</v>
      </c>
    </row>
    <row r="23" spans="4:9" x14ac:dyDescent="0.45">
      <c r="D23" s="4">
        <v>44316</v>
      </c>
      <c r="E23" s="5">
        <v>-9.065111747192045E-3</v>
      </c>
      <c r="F23" s="5">
        <v>7.8872861149998919E-3</v>
      </c>
      <c r="G23" s="1">
        <f t="shared" si="0"/>
        <v>-1.6952397862191937E-2</v>
      </c>
      <c r="H23" s="2">
        <f t="shared" si="1"/>
        <v>126.97638389518342</v>
      </c>
      <c r="I23" s="2">
        <f t="shared" si="2"/>
        <v>125.11748361920826</v>
      </c>
    </row>
    <row r="24" spans="4:9" x14ac:dyDescent="0.45">
      <c r="D24" s="4">
        <v>44347</v>
      </c>
      <c r="E24" s="5">
        <v>-3.7798566745165685E-2</v>
      </c>
      <c r="F24" s="5">
        <v>-5.2734720919000007E-2</v>
      </c>
      <c r="G24" s="1">
        <f t="shared" si="0"/>
        <v>1.4936154173834322E-2</v>
      </c>
      <c r="H24" s="2">
        <f t="shared" si="1"/>
        <v>122.17685857346154</v>
      </c>
      <c r="I24" s="2">
        <f t="shared" si="2"/>
        <v>118.51944803846176</v>
      </c>
    </row>
    <row r="25" spans="4:9" x14ac:dyDescent="0.45">
      <c r="D25" s="4">
        <v>44377</v>
      </c>
      <c r="E25" s="5">
        <v>-7.0686499778089162E-2</v>
      </c>
      <c r="F25" s="5">
        <v>-6.9198299717999956E-2</v>
      </c>
      <c r="G25" s="1">
        <f t="shared" si="0"/>
        <v>-1.4882000600892065E-3</v>
      </c>
      <c r="H25" s="2">
        <f t="shared" si="1"/>
        <v>113.54060408702092</v>
      </c>
      <c r="I25" s="2">
        <f t="shared" si="2"/>
        <v>110.31810375068436</v>
      </c>
    </row>
    <row r="26" spans="4:9" x14ac:dyDescent="0.45">
      <c r="D26" s="4">
        <v>44408</v>
      </c>
      <c r="E26" s="5">
        <v>2.4195132976649436E-2</v>
      </c>
      <c r="F26" s="5">
        <v>4.2615443757999971E-2</v>
      </c>
      <c r="G26" s="1">
        <f t="shared" si="0"/>
        <v>-1.8420310781350535E-2</v>
      </c>
      <c r="H26" s="2">
        <f t="shared" si="1"/>
        <v>116.28773410115551</v>
      </c>
      <c r="I26" s="2">
        <f t="shared" si="2"/>
        <v>115.01935869656086</v>
      </c>
    </row>
    <row r="27" spans="4:9" x14ac:dyDescent="0.45">
      <c r="D27" s="4">
        <v>44439</v>
      </c>
      <c r="E27" s="5">
        <v>-6.1816978183338867E-3</v>
      </c>
      <c r="F27" s="5">
        <v>4.6611370000000374E-3</v>
      </c>
      <c r="G27" s="1">
        <f t="shared" si="0"/>
        <v>-1.0842834818333924E-2</v>
      </c>
      <c r="H27" s="2">
        <f t="shared" si="1"/>
        <v>115.5688784689634</v>
      </c>
      <c r="I27" s="2">
        <f t="shared" si="2"/>
        <v>115.55547968509768</v>
      </c>
    </row>
    <row r="28" spans="4:9" x14ac:dyDescent="0.45">
      <c r="D28" s="4">
        <v>44469</v>
      </c>
      <c r="E28" s="5">
        <v>1.4158626873059799E-3</v>
      </c>
      <c r="F28" s="5">
        <v>-6.7827501600004059E-4</v>
      </c>
      <c r="G28" s="1">
        <f t="shared" si="0"/>
        <v>2.0941377033060204E-3</v>
      </c>
      <c r="H28" s="2">
        <f t="shared" si="1"/>
        <v>115.73250813180141</v>
      </c>
      <c r="I28" s="2">
        <f t="shared" si="2"/>
        <v>115.47710129026538</v>
      </c>
    </row>
    <row r="29" spans="4:9" x14ac:dyDescent="0.45">
      <c r="D29" s="4">
        <v>44500</v>
      </c>
      <c r="E29" s="5">
        <v>-7.1501181811442382E-2</v>
      </c>
      <c r="F29" s="5">
        <v>-6.2532753249999962E-2</v>
      </c>
      <c r="G29" s="1">
        <f t="shared" si="0"/>
        <v>-8.9684285614424208E-3</v>
      </c>
      <c r="H29" s="2">
        <f t="shared" si="1"/>
        <v>107.45749702637524</v>
      </c>
      <c r="I29" s="2">
        <f t="shared" si="2"/>
        <v>108.25600020925596</v>
      </c>
    </row>
    <row r="30" spans="4:9" x14ac:dyDescent="0.45">
      <c r="D30" s="4">
        <v>44530</v>
      </c>
      <c r="E30" s="5">
        <v>4.1022720652059919E-2</v>
      </c>
      <c r="F30" s="5">
        <v>3.2309263688079515E-2</v>
      </c>
      <c r="G30" s="1">
        <f t="shared" si="0"/>
        <v>8.7134569639804038E-3</v>
      </c>
      <c r="H30" s="2">
        <f t="shared" si="1"/>
        <v>111.86569590885779</v>
      </c>
      <c r="I30" s="2">
        <f t="shared" si="2"/>
        <v>111.7536718658336</v>
      </c>
    </row>
    <row r="31" spans="4:9" x14ac:dyDescent="0.45">
      <c r="D31" s="4">
        <v>44561</v>
      </c>
      <c r="E31" s="5">
        <v>-1.0029318959639766E-2</v>
      </c>
      <c r="F31" s="5">
        <v>-2.4398428032523789E-3</v>
      </c>
      <c r="G31" s="1">
        <f t="shared" si="0"/>
        <v>-7.5894761563873869E-3</v>
      </c>
      <c r="H31" s="2">
        <f t="shared" si="1"/>
        <v>110.74375916394578</v>
      </c>
      <c r="I31" s="2">
        <f t="shared" si="2"/>
        <v>111.48101047379471</v>
      </c>
    </row>
    <row r="32" spans="4:9" x14ac:dyDescent="0.45">
      <c r="D32" s="4">
        <v>44592</v>
      </c>
      <c r="E32" s="5">
        <v>7.3646432484977042E-2</v>
      </c>
      <c r="F32" s="5">
        <v>6.4909050726059458E-2</v>
      </c>
      <c r="G32" s="1">
        <f t="shared" si="0"/>
        <v>8.737381758917584E-3</v>
      </c>
      <c r="H32" s="2">
        <f t="shared" si="1"/>
        <v>118.89964194634587</v>
      </c>
      <c r="I32" s="2">
        <f t="shared" si="2"/>
        <v>118.71713703763062</v>
      </c>
    </row>
    <row r="33" spans="4:9" x14ac:dyDescent="0.45">
      <c r="D33" s="4">
        <v>44620</v>
      </c>
      <c r="E33" s="5">
        <v>-3.1195180675269718E-3</v>
      </c>
      <c r="F33" s="5">
        <v>-9.7681563953949668E-3</v>
      </c>
      <c r="G33" s="1">
        <f t="shared" si="0"/>
        <v>6.648638327867995E-3</v>
      </c>
      <c r="H33" s="2">
        <f t="shared" si="1"/>
        <v>118.52873236507175</v>
      </c>
      <c r="I33" s="2">
        <f t="shared" si="2"/>
        <v>117.55748947623351</v>
      </c>
    </row>
    <row r="34" spans="4:9" x14ac:dyDescent="0.45">
      <c r="D34" s="4">
        <v>44651</v>
      </c>
      <c r="E34" s="5">
        <v>1.2470417310151527E-2</v>
      </c>
      <c r="F34" s="5">
        <v>-3.9252865192822561E-3</v>
      </c>
      <c r="G34" s="1">
        <f t="shared" si="0"/>
        <v>1.6395703829433783E-2</v>
      </c>
      <c r="H34" s="2">
        <f t="shared" si="1"/>
        <v>120.00683512090745</v>
      </c>
      <c r="I34" s="2">
        <f t="shared" si="2"/>
        <v>117.09604264755178</v>
      </c>
    </row>
    <row r="35" spans="4:9" x14ac:dyDescent="0.45">
      <c r="D35" s="4">
        <v>44681</v>
      </c>
      <c r="E35" s="5">
        <v>2.7668741002643271E-2</v>
      </c>
      <c r="F35" s="5">
        <v>2.4263234332410288E-2</v>
      </c>
      <c r="G35" s="1">
        <f t="shared" si="0"/>
        <v>3.4055066702329828E-3</v>
      </c>
      <c r="H35" s="2">
        <f t="shared" si="1"/>
        <v>123.32727316041476</v>
      </c>
      <c r="I35" s="2">
        <f t="shared" si="2"/>
        <v>119.93717136970724</v>
      </c>
    </row>
    <row r="36" spans="4:9" x14ac:dyDescent="0.45">
      <c r="D36" s="4">
        <v>44712</v>
      </c>
      <c r="E36" s="5">
        <v>-3.8672198129580893E-2</v>
      </c>
      <c r="F36" s="5">
        <v>-3.8747374151445357E-2</v>
      </c>
      <c r="G36" s="1">
        <f t="shared" si="0"/>
        <v>7.5176021864464815E-5</v>
      </c>
      <c r="H36" s="2">
        <f t="shared" si="1"/>
        <v>118.55793641797426</v>
      </c>
      <c r="I36" s="2">
        <f t="shared" si="2"/>
        <v>115.28992091597918</v>
      </c>
    </row>
    <row r="37" spans="4:9" x14ac:dyDescent="0.45">
      <c r="D37" s="4">
        <v>44742</v>
      </c>
      <c r="E37" s="5">
        <v>7.9132024898747266E-2</v>
      </c>
      <c r="F37" s="5">
        <v>7.0150962823795959E-2</v>
      </c>
      <c r="G37" s="1">
        <f t="shared" si="0"/>
        <v>8.981062074951307E-3</v>
      </c>
      <c r="H37" s="2">
        <f t="shared" si="1"/>
        <v>127.93966599454549</v>
      </c>
      <c r="I37" s="2">
        <f t="shared" si="2"/>
        <v>123.37761987211441</v>
      </c>
    </row>
    <row r="38" spans="4:9" x14ac:dyDescent="0.45">
      <c r="D38" s="4">
        <v>44773</v>
      </c>
      <c r="E38" s="5">
        <v>3.429748667052035E-3</v>
      </c>
      <c r="F38" s="5">
        <v>-9.995956715347476E-3</v>
      </c>
      <c r="G38" s="1">
        <f t="shared" si="0"/>
        <v>1.3425705382399511E-2</v>
      </c>
      <c r="H38" s="2">
        <f t="shared" si="1"/>
        <v>128.37846689345338</v>
      </c>
      <c r="I38" s="2">
        <f t="shared" si="2"/>
        <v>122.14434252423015</v>
      </c>
    </row>
    <row r="39" spans="4:9" x14ac:dyDescent="0.45">
      <c r="D39" s="4">
        <v>44804</v>
      </c>
      <c r="E39" s="5">
        <v>-3.1719577553047662E-2</v>
      </c>
      <c r="F39" s="5">
        <v>-4.0533414431730197E-2</v>
      </c>
      <c r="G39" s="1">
        <f t="shared" si="0"/>
        <v>8.813836878682535E-3</v>
      </c>
      <c r="H39" s="2">
        <f t="shared" si="1"/>
        <v>124.30635615668513</v>
      </c>
      <c r="I39" s="2">
        <f t="shared" si="2"/>
        <v>117.19341526820433</v>
      </c>
    </row>
    <row r="40" spans="4:9" x14ac:dyDescent="0.45">
      <c r="D40" s="4">
        <v>44834</v>
      </c>
      <c r="E40" s="5">
        <v>-5.4666992377103707E-3</v>
      </c>
      <c r="F40" s="5">
        <v>-7.3428101378547606E-3</v>
      </c>
      <c r="G40" s="1">
        <f t="shared" si="0"/>
        <v>1.8761109001443899E-3</v>
      </c>
      <c r="H40" s="2">
        <f t="shared" si="1"/>
        <v>123.62681069424082</v>
      </c>
      <c r="I40" s="2">
        <f t="shared" si="2"/>
        <v>116.33288627048314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E26F9-6229-4C45-BE36-58DD651A663B}">
  <dimension ref="A1:I6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4.25" x14ac:dyDescent="0.45"/>
  <cols>
    <col min="1" max="1" width="26.73046875" bestFit="1" customWidth="1"/>
    <col min="2" max="2" width="59.796875" bestFit="1" customWidth="1"/>
    <col min="3" max="3" width="8" customWidth="1"/>
    <col min="4" max="4" width="9.33203125" bestFit="1" customWidth="1"/>
    <col min="5" max="5" width="7.53125" bestFit="1" customWidth="1"/>
    <col min="6" max="6" width="9.796875" bestFit="1" customWidth="1"/>
    <col min="7" max="7" width="11.19921875" bestFit="1" customWidth="1"/>
    <col min="8" max="8" width="7.33203125" style="2" bestFit="1" customWidth="1"/>
    <col min="9" max="9" width="11" style="2" bestFit="1" customWidth="1"/>
  </cols>
  <sheetData>
    <row r="1" spans="1:9" x14ac:dyDescent="0.45">
      <c r="A1" s="6" t="str">
        <f>Master!A1</f>
        <v>Company Name</v>
      </c>
      <c r="B1" s="21" t="str">
        <f>Master!B1</f>
        <v>Example Co. Asset Management</v>
      </c>
      <c r="E1" s="1" t="s">
        <v>46</v>
      </c>
      <c r="F1" s="1" t="s">
        <v>46</v>
      </c>
      <c r="G1" s="1" t="s">
        <v>46</v>
      </c>
    </row>
    <row r="2" spans="1:9" x14ac:dyDescent="0.45">
      <c r="A2" s="14" t="str">
        <f>Master!A2</f>
        <v>Fund or composite name</v>
      </c>
      <c r="B2" s="22" t="str">
        <f>Master!B2</f>
        <v>Example ASEAN Equity Fund</v>
      </c>
      <c r="D2" t="s">
        <v>43</v>
      </c>
      <c r="E2" s="1" t="s">
        <v>42</v>
      </c>
      <c r="F2" s="1" t="s">
        <v>23</v>
      </c>
      <c r="G2" s="1" t="s">
        <v>48</v>
      </c>
      <c r="H2" s="2" t="s">
        <v>42</v>
      </c>
      <c r="I2" s="2" t="s">
        <v>23</v>
      </c>
    </row>
    <row r="3" spans="1:9" x14ac:dyDescent="0.45">
      <c r="A3" s="14" t="str">
        <f>Master!A3</f>
        <v>Award Code &amp; Class</v>
      </c>
      <c r="B3" s="22" t="str">
        <f>Master!B3</f>
        <v>A-24 | Asia Absolute Fund</v>
      </c>
      <c r="D3" t="s">
        <v>44</v>
      </c>
      <c r="E3" s="1" t="s">
        <v>45</v>
      </c>
      <c r="F3" s="1" t="s">
        <v>45</v>
      </c>
      <c r="G3" s="1" t="s">
        <v>47</v>
      </c>
      <c r="H3" s="2" t="s">
        <v>49</v>
      </c>
      <c r="I3" s="2" t="s">
        <v>49</v>
      </c>
    </row>
    <row r="4" spans="1:9" x14ac:dyDescent="0.45">
      <c r="A4" s="8" t="str">
        <f>Master!A4</f>
        <v>Benchmark (enter #N/A if none)</v>
      </c>
      <c r="B4" s="23" t="str">
        <f>Master!B4</f>
        <v>MSCI AC ASEAN Total Return Index with Net Dividends reinvested in USD</v>
      </c>
      <c r="D4" s="4">
        <v>43008</v>
      </c>
      <c r="H4" s="2">
        <v>100</v>
      </c>
      <c r="I4" s="2">
        <v>100</v>
      </c>
    </row>
    <row r="5" spans="1:9" x14ac:dyDescent="0.45">
      <c r="D5" s="4">
        <v>43039</v>
      </c>
      <c r="E5" s="5">
        <v>1.667347735730762E-2</v>
      </c>
      <c r="F5" s="5">
        <v>7.4831273603246373E-3</v>
      </c>
      <c r="G5" s="1">
        <f>E5-F5</f>
        <v>9.1903499969829827E-3</v>
      </c>
      <c r="H5" s="2">
        <f>H4*(1+E5)</f>
        <v>101.66734773573076</v>
      </c>
      <c r="I5" s="2">
        <f>I4*(1+F5)</f>
        <v>100.74831273603246</v>
      </c>
    </row>
    <row r="6" spans="1:9" x14ac:dyDescent="0.45">
      <c r="A6" s="16" t="s">
        <v>57</v>
      </c>
      <c r="B6" s="17" t="s">
        <v>59</v>
      </c>
      <c r="D6" s="4">
        <v>43069</v>
      </c>
      <c r="E6" s="5">
        <v>4.8819908279711388E-3</v>
      </c>
      <c r="F6" s="5">
        <v>2.1019013061600589E-3</v>
      </c>
      <c r="G6" s="1">
        <f t="shared" ref="G6:G40" si="0">E6-F6</f>
        <v>2.7800895218110799E-3</v>
      </c>
      <c r="H6" s="2">
        <f t="shared" ref="H6:I40" si="1">H5*(1+E6)</f>
        <v>102.16368679488075</v>
      </c>
      <c r="I6" s="2">
        <f t="shared" si="1"/>
        <v>100.96007574616574</v>
      </c>
    </row>
    <row r="7" spans="1:9" x14ac:dyDescent="0.45">
      <c r="A7" s="6" t="s">
        <v>51</v>
      </c>
      <c r="B7" s="7">
        <f>(H64/H4)^(1/5)-1</f>
        <v>0.10983827525019252</v>
      </c>
      <c r="D7" s="4">
        <v>43100</v>
      </c>
      <c r="E7" s="5">
        <v>-1.5338105828730408E-2</v>
      </c>
      <c r="F7" s="5">
        <v>-1.804390756841312E-2</v>
      </c>
      <c r="G7" s="1">
        <f t="shared" si="0"/>
        <v>2.7058017396827116E-3</v>
      </c>
      <c r="H7" s="2">
        <f t="shared" si="1"/>
        <v>100.59668935496759</v>
      </c>
      <c r="I7" s="2">
        <f t="shared" si="1"/>
        <v>99.138361471301934</v>
      </c>
    </row>
    <row r="8" spans="1:9" x14ac:dyDescent="0.45">
      <c r="A8" s="8" t="s">
        <v>52</v>
      </c>
      <c r="B8" s="9">
        <f>IF(ISNA(B4),"",(I64/I4)^(1/5)-1)</f>
        <v>5.7396875945983528E-2</v>
      </c>
      <c r="D8" s="4">
        <v>43131</v>
      </c>
      <c r="E8" s="5">
        <v>-8.2108935535745164E-3</v>
      </c>
      <c r="F8" s="18">
        <v>4.1110076539438989E-3</v>
      </c>
      <c r="G8" s="1">
        <f t="shared" si="0"/>
        <v>-1.2321901207518415E-2</v>
      </c>
      <c r="H8" s="2">
        <f t="shared" si="1"/>
        <v>99.770700646831955</v>
      </c>
      <c r="I8" s="2">
        <f t="shared" si="1"/>
        <v>99.545920034109912</v>
      </c>
    </row>
    <row r="9" spans="1:9" x14ac:dyDescent="0.45">
      <c r="A9" s="10" t="s">
        <v>53</v>
      </c>
      <c r="B9" s="11">
        <f>IF(ISNA(B4),"",B7-B8)</f>
        <v>5.2441399304208991E-2</v>
      </c>
      <c r="D9" s="4">
        <v>43159</v>
      </c>
      <c r="E9" s="5">
        <v>1.6277590923179597E-2</v>
      </c>
      <c r="F9" s="5">
        <v>1.3058966285471207E-2</v>
      </c>
      <c r="G9" s="1">
        <f t="shared" si="0"/>
        <v>3.2186246377083894E-3</v>
      </c>
      <c r="H9" s="2">
        <f t="shared" si="1"/>
        <v>101.3947272980801</v>
      </c>
      <c r="I9" s="2">
        <f t="shared" si="1"/>
        <v>100.84588684769156</v>
      </c>
    </row>
    <row r="10" spans="1:9" x14ac:dyDescent="0.45">
      <c r="D10" s="4">
        <v>43190</v>
      </c>
      <c r="E10" s="5">
        <v>3.8426809721963107E-3</v>
      </c>
      <c r="F10" s="5">
        <v>3.0002387866556735E-3</v>
      </c>
      <c r="G10" s="1">
        <f t="shared" si="0"/>
        <v>8.4244218554063721E-4</v>
      </c>
      <c r="H10" s="2">
        <f t="shared" si="1"/>
        <v>101.78435488734947</v>
      </c>
      <c r="I10" s="2">
        <f t="shared" si="1"/>
        <v>101.14844858888669</v>
      </c>
    </row>
    <row r="11" spans="1:9" x14ac:dyDescent="0.45">
      <c r="A11" s="6" t="s">
        <v>54</v>
      </c>
      <c r="B11" s="12">
        <f>STDEV(E5:E64)*SQRT(12)</f>
        <v>9.4230924040474798E-2</v>
      </c>
      <c r="D11" s="4">
        <v>43220</v>
      </c>
      <c r="E11" s="5">
        <v>2.8310959033618355E-2</v>
      </c>
      <c r="F11" s="5">
        <v>1.8636630294497136E-2</v>
      </c>
      <c r="G11" s="1">
        <f t="shared" si="0"/>
        <v>9.6743287391212185E-3</v>
      </c>
      <c r="H11" s="2">
        <f t="shared" si="1"/>
        <v>104.66596758882849</v>
      </c>
      <c r="I11" s="2">
        <f t="shared" si="1"/>
        <v>103.03351483009972</v>
      </c>
    </row>
    <row r="12" spans="1:9" x14ac:dyDescent="0.45">
      <c r="A12" s="8" t="s">
        <v>55</v>
      </c>
      <c r="B12" s="13">
        <f>IF(ISNA(B4),"",STDEV(F5:F64)*SQRT(12))</f>
        <v>4.2563039933456975E-2</v>
      </c>
      <c r="D12" s="4">
        <v>43251</v>
      </c>
      <c r="E12" s="5">
        <v>1.5505717980221378E-2</v>
      </c>
      <c r="F12" s="5">
        <v>4.3354864867355403E-3</v>
      </c>
      <c r="G12" s="1">
        <f t="shared" si="0"/>
        <v>1.1170231493485838E-2</v>
      </c>
      <c r="H12" s="2">
        <f t="shared" si="1"/>
        <v>106.28888856438786</v>
      </c>
      <c r="I12" s="2">
        <f t="shared" si="1"/>
        <v>103.48021524132648</v>
      </c>
    </row>
    <row r="13" spans="1:9" x14ac:dyDescent="0.45">
      <c r="A13" s="10" t="s">
        <v>56</v>
      </c>
      <c r="B13" s="15">
        <f>IF(ISNA(B4),"",STDEV(G5:G64)*SQRT(12))</f>
        <v>6.7046009175881327E-2</v>
      </c>
      <c r="D13" s="4">
        <v>43281</v>
      </c>
      <c r="E13" s="5">
        <v>-2.1033060620953004E-3</v>
      </c>
      <c r="F13" s="5">
        <v>3.3963660051454791E-3</v>
      </c>
      <c r="G13" s="1">
        <f t="shared" si="0"/>
        <v>-5.4996720672407795E-3</v>
      </c>
      <c r="H13" s="2">
        <f t="shared" si="1"/>
        <v>106.06533050073701</v>
      </c>
      <c r="I13" s="2">
        <f t="shared" si="1"/>
        <v>103.83167192657726</v>
      </c>
    </row>
    <row r="14" spans="1:9" x14ac:dyDescent="0.45">
      <c r="D14" s="4">
        <v>43312</v>
      </c>
      <c r="E14" s="5">
        <v>-2.5184280271659532E-3</v>
      </c>
      <c r="F14" s="5">
        <v>1.661678444855097E-3</v>
      </c>
      <c r="G14" s="1">
        <f t="shared" si="0"/>
        <v>-4.1801064720210501E-3</v>
      </c>
      <c r="H14" s="2">
        <f t="shared" si="1"/>
        <v>105.79821259969333</v>
      </c>
      <c r="I14" s="2">
        <f t="shared" si="1"/>
        <v>104.00420677771092</v>
      </c>
    </row>
    <row r="15" spans="1:9" x14ac:dyDescent="0.45">
      <c r="A15" s="6" t="s">
        <v>87</v>
      </c>
      <c r="B15" s="24">
        <f>B7/B11</f>
        <v>1.165628761138052</v>
      </c>
      <c r="D15" s="4">
        <v>43343</v>
      </c>
      <c r="E15" s="5">
        <v>-4.206379640021618E-2</v>
      </c>
      <c r="F15" s="5">
        <v>-2.0057684671238474E-2</v>
      </c>
      <c r="G15" s="1">
        <f t="shared" si="0"/>
        <v>-2.2006111728977706E-2</v>
      </c>
      <c r="H15" s="2">
        <f t="shared" si="1"/>
        <v>101.34793812539304</v>
      </c>
      <c r="I15" s="2">
        <f t="shared" si="1"/>
        <v>101.91812319368131</v>
      </c>
    </row>
    <row r="16" spans="1:9" x14ac:dyDescent="0.45">
      <c r="A16" s="8" t="s">
        <v>88</v>
      </c>
      <c r="B16" s="25">
        <f>IF(ISNA(B4),"",B9/B13)</f>
        <v>0.78217033271346303</v>
      </c>
      <c r="D16" s="4">
        <v>43373</v>
      </c>
      <c r="E16" s="5">
        <v>-2.3559906582663603E-2</v>
      </c>
      <c r="F16" s="5">
        <v>-2.6705791688896863E-3</v>
      </c>
      <c r="G16" s="1">
        <f t="shared" si="0"/>
        <v>-2.0889327413773917E-2</v>
      </c>
      <c r="H16" s="2">
        <f t="shared" si="1"/>
        <v>98.960190170813206</v>
      </c>
      <c r="I16" s="2">
        <f t="shared" si="1"/>
        <v>101.64594277694793</v>
      </c>
    </row>
    <row r="17" spans="4:9" x14ac:dyDescent="0.45">
      <c r="D17" s="4">
        <v>43404</v>
      </c>
      <c r="E17" s="5">
        <v>5.3379745143468327E-2</v>
      </c>
      <c r="F17" s="5">
        <v>3.5144201315046919E-2</v>
      </c>
      <c r="G17" s="1">
        <f t="shared" si="0"/>
        <v>1.8235543828421408E-2</v>
      </c>
      <c r="H17" s="2">
        <f t="shared" si="1"/>
        <v>104.24265990148038</v>
      </c>
      <c r="I17" s="2">
        <f t="shared" si="1"/>
        <v>105.21820825275873</v>
      </c>
    </row>
    <row r="18" spans="4:9" x14ac:dyDescent="0.45">
      <c r="D18" s="4">
        <v>43434</v>
      </c>
      <c r="E18" s="5">
        <v>5.9506013381891432E-3</v>
      </c>
      <c r="F18" s="5">
        <v>-2.7558005520623707E-3</v>
      </c>
      <c r="G18" s="1">
        <f t="shared" si="0"/>
        <v>8.7064018902515139E-3</v>
      </c>
      <c r="H18" s="2">
        <f t="shared" si="1"/>
        <v>104.86296641298652</v>
      </c>
      <c r="I18" s="2">
        <f t="shared" si="1"/>
        <v>104.92824785636876</v>
      </c>
    </row>
    <row r="19" spans="4:9" x14ac:dyDescent="0.45">
      <c r="D19" s="4">
        <v>43465</v>
      </c>
      <c r="E19" s="5">
        <v>-2.3449683877766136E-2</v>
      </c>
      <c r="F19" s="5">
        <v>-6.0540978057597172E-3</v>
      </c>
      <c r="G19" s="1">
        <f t="shared" si="0"/>
        <v>-1.7395586072006419E-2</v>
      </c>
      <c r="H19" s="2">
        <f t="shared" si="1"/>
        <v>102.40396300011719</v>
      </c>
      <c r="I19" s="2">
        <f t="shared" si="1"/>
        <v>104.29300198125931</v>
      </c>
    </row>
    <row r="20" spans="4:9" x14ac:dyDescent="0.45">
      <c r="D20" s="4">
        <v>43496</v>
      </c>
      <c r="E20" s="5">
        <v>-1.9234895630753313E-2</v>
      </c>
      <c r="F20" s="5">
        <v>-4.8487787640206781E-3</v>
      </c>
      <c r="G20" s="1">
        <f t="shared" si="0"/>
        <v>-1.4386116866732634E-2</v>
      </c>
      <c r="H20" s="2">
        <f t="shared" si="1"/>
        <v>100.43423345963441</v>
      </c>
      <c r="I20" s="2">
        <f t="shared" si="1"/>
        <v>103.78730828801662</v>
      </c>
    </row>
    <row r="21" spans="4:9" x14ac:dyDescent="0.45">
      <c r="D21" s="4">
        <v>43524</v>
      </c>
      <c r="E21" s="5">
        <v>-6.206430619898673E-3</v>
      </c>
      <c r="F21" s="5">
        <v>5.842061428548373E-3</v>
      </c>
      <c r="G21" s="1">
        <f t="shared" si="0"/>
        <v>-1.2048492048447046E-2</v>
      </c>
      <c r="H21" s="2">
        <f t="shared" si="1"/>
        <v>99.810895357804483</v>
      </c>
      <c r="I21" s="2">
        <f t="shared" si="1"/>
        <v>104.3936401185389</v>
      </c>
    </row>
    <row r="22" spans="4:9" x14ac:dyDescent="0.45">
      <c r="D22" s="4">
        <v>43555</v>
      </c>
      <c r="E22" s="5">
        <v>4.9658605974395531E-2</v>
      </c>
      <c r="F22" s="5">
        <v>3.2909153819537851E-2</v>
      </c>
      <c r="G22" s="1">
        <f t="shared" si="0"/>
        <v>1.674945215485768E-2</v>
      </c>
      <c r="H22" s="2">
        <f t="shared" si="1"/>
        <v>104.76736528232932</v>
      </c>
      <c r="I22" s="2">
        <f t="shared" si="1"/>
        <v>107.82914647898137</v>
      </c>
    </row>
    <row r="23" spans="4:9" x14ac:dyDescent="0.45">
      <c r="D23" s="4">
        <v>43585</v>
      </c>
      <c r="E23" s="5">
        <v>3.9717055331778495E-2</v>
      </c>
      <c r="F23" s="5">
        <v>1.7401128858162807E-2</v>
      </c>
      <c r="G23" s="1">
        <f t="shared" si="0"/>
        <v>2.2315926473615688E-2</v>
      </c>
      <c r="H23" s="2">
        <f t="shared" si="1"/>
        <v>108.92841652621225</v>
      </c>
      <c r="I23" s="2">
        <f t="shared" si="1"/>
        <v>109.70549535152784</v>
      </c>
    </row>
    <row r="24" spans="4:9" x14ac:dyDescent="0.45">
      <c r="D24" s="4">
        <v>43616</v>
      </c>
      <c r="E24" s="5">
        <v>1.2425251657255165E-2</v>
      </c>
      <c r="F24" s="5">
        <v>9.4079327802494284E-3</v>
      </c>
      <c r="G24" s="1">
        <f t="shared" si="0"/>
        <v>3.0173188770057369E-3</v>
      </c>
      <c r="H24" s="2">
        <f t="shared" si="1"/>
        <v>110.28187951417675</v>
      </c>
      <c r="I24" s="2">
        <f t="shared" si="1"/>
        <v>110.73759727741898</v>
      </c>
    </row>
    <row r="25" spans="4:9" x14ac:dyDescent="0.45">
      <c r="D25" s="4">
        <v>43646</v>
      </c>
      <c r="E25" s="5">
        <v>2.5056420233462884E-2</v>
      </c>
      <c r="F25" s="5">
        <v>1.5263680103007493E-2</v>
      </c>
      <c r="G25" s="1">
        <f t="shared" si="0"/>
        <v>9.7927401304553907E-3</v>
      </c>
      <c r="H25" s="2">
        <f t="shared" si="1"/>
        <v>113.04514863142009</v>
      </c>
      <c r="I25" s="2">
        <f t="shared" si="1"/>
        <v>112.42786053763719</v>
      </c>
    </row>
    <row r="26" spans="4:9" x14ac:dyDescent="0.45">
      <c r="D26" s="4">
        <v>43677</v>
      </c>
      <c r="E26" s="5">
        <v>6.2109059309577663E-2</v>
      </c>
      <c r="F26" s="5">
        <v>2.2617518164681272E-2</v>
      </c>
      <c r="G26" s="1">
        <f t="shared" si="0"/>
        <v>3.9491541144896392E-2</v>
      </c>
      <c r="H26" s="2">
        <f t="shared" si="1"/>
        <v>120.06627647242898</v>
      </c>
      <c r="I26" s="2">
        <f t="shared" si="1"/>
        <v>114.97069971556346</v>
      </c>
    </row>
    <row r="27" spans="4:9" x14ac:dyDescent="0.45">
      <c r="D27" s="4">
        <v>43708</v>
      </c>
      <c r="E27" s="5">
        <v>2.9211662765234347E-2</v>
      </c>
      <c r="F27" s="5">
        <v>4.3962049700538852E-3</v>
      </c>
      <c r="G27" s="1">
        <f t="shared" si="0"/>
        <v>2.4815457795180462E-2</v>
      </c>
      <c r="H27" s="2">
        <f t="shared" si="1"/>
        <v>123.57361205021897</v>
      </c>
      <c r="I27" s="2">
        <f t="shared" si="1"/>
        <v>115.47613447706358</v>
      </c>
    </row>
    <row r="28" spans="4:9" x14ac:dyDescent="0.45">
      <c r="D28" s="4">
        <v>43738</v>
      </c>
      <c r="E28" s="5">
        <v>6.6226085994545159E-3</v>
      </c>
      <c r="F28" s="5">
        <v>6.7608979351438947E-3</v>
      </c>
      <c r="G28" s="1">
        <f t="shared" si="0"/>
        <v>-1.3828933568937885E-4</v>
      </c>
      <c r="H28" s="2">
        <f t="shared" si="1"/>
        <v>124.39199171604841</v>
      </c>
      <c r="I28" s="2">
        <f t="shared" si="1"/>
        <v>116.25685683620796</v>
      </c>
    </row>
    <row r="29" spans="4:9" x14ac:dyDescent="0.45">
      <c r="D29" s="4">
        <v>43769</v>
      </c>
      <c r="E29" s="5">
        <v>3.9987221936715223E-2</v>
      </c>
      <c r="F29" s="5">
        <v>3.8119186211611478E-3</v>
      </c>
      <c r="G29" s="1">
        <f t="shared" si="0"/>
        <v>3.6175303315554075E-2</v>
      </c>
      <c r="H29" s="2">
        <f t="shared" si="1"/>
        <v>129.36608189594807</v>
      </c>
      <c r="I29" s="2">
        <f t="shared" si="1"/>
        <v>116.70001851361957</v>
      </c>
    </row>
    <row r="30" spans="4:9" x14ac:dyDescent="0.45">
      <c r="D30" s="4">
        <v>43799</v>
      </c>
      <c r="E30" s="5">
        <v>1.0503031056783518E-2</v>
      </c>
      <c r="F30" s="5">
        <v>-8.836663723084226E-3</v>
      </c>
      <c r="G30" s="1">
        <f t="shared" si="0"/>
        <v>1.9339694779867744E-2</v>
      </c>
      <c r="H30" s="2">
        <f t="shared" si="1"/>
        <v>130.72481787179561</v>
      </c>
      <c r="I30" s="2">
        <f t="shared" si="1"/>
        <v>115.668779693537</v>
      </c>
    </row>
    <row r="31" spans="4:9" x14ac:dyDescent="0.45">
      <c r="D31" s="4">
        <v>43830</v>
      </c>
      <c r="E31" s="5">
        <v>2.4740833127666395E-2</v>
      </c>
      <c r="F31" s="5">
        <v>3.0063888561395746E-3</v>
      </c>
      <c r="G31" s="1">
        <f t="shared" si="0"/>
        <v>2.173444427152682E-2</v>
      </c>
      <c r="H31" s="2">
        <f t="shared" si="1"/>
        <v>133.95905877640629</v>
      </c>
      <c r="I31" s="2">
        <f t="shared" si="1"/>
        <v>116.01652502381091</v>
      </c>
    </row>
    <row r="32" spans="4:9" x14ac:dyDescent="0.45">
      <c r="D32" s="4">
        <v>43861</v>
      </c>
      <c r="E32" s="5">
        <v>5.8990753543034957E-2</v>
      </c>
      <c r="F32" s="5">
        <v>1.3817769263674728E-2</v>
      </c>
      <c r="G32" s="1">
        <f t="shared" si="0"/>
        <v>4.5172984279360229E-2</v>
      </c>
      <c r="H32" s="2">
        <f t="shared" si="1"/>
        <v>141.86140459754222</v>
      </c>
      <c r="I32" s="2">
        <f t="shared" si="1"/>
        <v>117.61961459736328</v>
      </c>
    </row>
    <row r="33" spans="4:9" x14ac:dyDescent="0.45">
      <c r="D33" s="4">
        <v>43890</v>
      </c>
      <c r="E33" s="5">
        <v>4.3439433303697816E-2</v>
      </c>
      <c r="F33" s="5">
        <v>1.6975986398077181E-2</v>
      </c>
      <c r="G33" s="1">
        <f t="shared" si="0"/>
        <v>2.6463446905620636E-2</v>
      </c>
      <c r="H33" s="2">
        <f t="shared" si="1"/>
        <v>148.02378362092605</v>
      </c>
      <c r="I33" s="2">
        <f t="shared" si="1"/>
        <v>119.6163235749152</v>
      </c>
    </row>
    <row r="34" spans="4:9" x14ac:dyDescent="0.45">
      <c r="D34" s="4">
        <v>43921</v>
      </c>
      <c r="E34" s="5">
        <v>-9.5222469410449762E-4</v>
      </c>
      <c r="F34" s="5">
        <v>3.8856107931228845E-3</v>
      </c>
      <c r="G34" s="1">
        <f t="shared" si="0"/>
        <v>-4.8378354872273821E-3</v>
      </c>
      <c r="H34" s="2">
        <f t="shared" si="1"/>
        <v>147.88283171884743</v>
      </c>
      <c r="I34" s="2">
        <f t="shared" si="1"/>
        <v>120.08110605283157</v>
      </c>
    </row>
    <row r="35" spans="4:9" x14ac:dyDescent="0.45">
      <c r="D35" s="4">
        <v>43951</v>
      </c>
      <c r="E35" s="5">
        <v>2.3529682822750253E-2</v>
      </c>
      <c r="F35" s="5">
        <v>6.7294751009421283E-3</v>
      </c>
      <c r="G35" s="1">
        <f t="shared" si="0"/>
        <v>1.6800207721808125E-2</v>
      </c>
      <c r="H35" s="2">
        <f t="shared" si="1"/>
        <v>151.36246784412205</v>
      </c>
      <c r="I35" s="2">
        <f t="shared" si="1"/>
        <v>120.88918886610769</v>
      </c>
    </row>
    <row r="36" spans="4:9" x14ac:dyDescent="0.45">
      <c r="D36" s="4">
        <v>43982</v>
      </c>
      <c r="E36" s="5">
        <v>-8.7249068691793275E-2</v>
      </c>
      <c r="F36" s="5">
        <v>-5.0048906563474604E-3</v>
      </c>
      <c r="G36" s="1">
        <f t="shared" si="0"/>
        <v>-8.2244178035445814E-2</v>
      </c>
      <c r="H36" s="2">
        <f t="shared" si="1"/>
        <v>138.1562334898309</v>
      </c>
      <c r="I36" s="2">
        <f t="shared" si="1"/>
        <v>120.28415169429829</v>
      </c>
    </row>
    <row r="37" spans="4:9" x14ac:dyDescent="0.45">
      <c r="D37" s="4">
        <v>44012</v>
      </c>
      <c r="E37" s="5">
        <v>-5.0010674637062102E-3</v>
      </c>
      <c r="F37" s="5">
        <v>3.8281597566047765E-4</v>
      </c>
      <c r="G37" s="1">
        <f t="shared" si="0"/>
        <v>-5.3838834393666879E-3</v>
      </c>
      <c r="H37" s="2">
        <f t="shared" si="1"/>
        <v>137.46530484561671</v>
      </c>
      <c r="I37" s="2">
        <f t="shared" si="1"/>
        <v>120.33019838918564</v>
      </c>
    </row>
    <row r="38" spans="4:9" x14ac:dyDescent="0.45">
      <c r="D38" s="4">
        <v>44043</v>
      </c>
      <c r="E38" s="5">
        <v>1.8093118383060602E-2</v>
      </c>
      <c r="F38" s="5">
        <v>6.6933088788287964E-3</v>
      </c>
      <c r="G38" s="1">
        <f t="shared" si="0"/>
        <v>1.1399809504231806E-2</v>
      </c>
      <c r="H38" s="2">
        <f t="shared" si="1"/>
        <v>139.95248087975196</v>
      </c>
      <c r="I38" s="2">
        <f t="shared" si="1"/>
        <v>121.13560557445521</v>
      </c>
    </row>
    <row r="39" spans="4:9" x14ac:dyDescent="0.45">
      <c r="D39" s="4">
        <v>44074</v>
      </c>
      <c r="E39" s="5">
        <v>3.2809123791494921E-2</v>
      </c>
      <c r="F39" s="5">
        <v>1.108953782904698E-2</v>
      </c>
      <c r="G39" s="1">
        <f t="shared" si="0"/>
        <v>2.171958596244794E-2</v>
      </c>
      <c r="H39" s="2">
        <f t="shared" si="1"/>
        <v>144.54419914986258</v>
      </c>
      <c r="I39" s="2">
        <f t="shared" si="1"/>
        <v>122.47894345491764</v>
      </c>
    </row>
    <row r="40" spans="4:9" x14ac:dyDescent="0.45">
      <c r="D40" s="4">
        <v>44104</v>
      </c>
      <c r="E40" s="5">
        <v>3.0666046709965311E-2</v>
      </c>
      <c r="F40" s="5">
        <v>5.1390050660689024E-3</v>
      </c>
      <c r="G40" s="1">
        <f t="shared" si="0"/>
        <v>2.5527041643896409E-2</v>
      </c>
      <c r="H40" s="2">
        <f t="shared" si="1"/>
        <v>148.97679831264679</v>
      </c>
      <c r="I40" s="2">
        <f t="shared" si="1"/>
        <v>123.10836336581923</v>
      </c>
    </row>
    <row r="41" spans="4:9" x14ac:dyDescent="0.45">
      <c r="D41" s="4">
        <v>44135</v>
      </c>
      <c r="E41" s="5">
        <v>2.0828362162507164E-2</v>
      </c>
      <c r="F41" s="5">
        <v>7.2724519338460691E-3</v>
      </c>
      <c r="G41" s="1">
        <f t="shared" ref="G41:G64" si="2">E41-F41</f>
        <v>1.3555910228661094E-2</v>
      </c>
      <c r="H41" s="2">
        <f t="shared" ref="H41:H64" si="3">H40*(1+E41)</f>
        <v>152.07974102171337</v>
      </c>
      <c r="I41" s="2">
        <f t="shared" ref="I41:I64" si="4">I40*(1+F41)</f>
        <v>124.00366302105161</v>
      </c>
    </row>
    <row r="42" spans="4:9" x14ac:dyDescent="0.45">
      <c r="D42" s="4">
        <v>44165</v>
      </c>
      <c r="E42" s="5">
        <v>3.1190704826460358E-3</v>
      </c>
      <c r="F42" s="5">
        <v>-2.7016501886769628E-3</v>
      </c>
      <c r="G42" s="1">
        <f t="shared" si="2"/>
        <v>5.8207206713229986E-3</v>
      </c>
      <c r="H42" s="2">
        <f t="shared" si="3"/>
        <v>152.55408845294266</v>
      </c>
      <c r="I42" s="2">
        <f t="shared" si="4"/>
        <v>123.66864850145414</v>
      </c>
    </row>
    <row r="43" spans="4:9" x14ac:dyDescent="0.45">
      <c r="D43" s="4">
        <v>44196</v>
      </c>
      <c r="E43" s="5">
        <v>1.4717602456447931E-2</v>
      </c>
      <c r="F43" s="5">
        <v>3.0683966659059703E-3</v>
      </c>
      <c r="G43" s="1">
        <f t="shared" si="2"/>
        <v>1.1649205790541961E-2</v>
      </c>
      <c r="H43" s="2">
        <f t="shared" si="3"/>
        <v>154.79931887989886</v>
      </c>
      <c r="I43" s="2">
        <f t="shared" si="4"/>
        <v>124.0481129701931</v>
      </c>
    </row>
    <row r="44" spans="4:9" x14ac:dyDescent="0.45">
      <c r="D44" s="4">
        <v>44227</v>
      </c>
      <c r="E44" s="5">
        <v>4.4288739855027792E-2</v>
      </c>
      <c r="F44" s="5">
        <v>2.4992529028942112E-3</v>
      </c>
      <c r="G44" s="1">
        <f t="shared" si="2"/>
        <v>4.1789486952133581E-2</v>
      </c>
      <c r="H44" s="2">
        <f t="shared" si="3"/>
        <v>161.6551856435062</v>
      </c>
      <c r="I44" s="2">
        <f t="shared" si="4"/>
        <v>124.35814057663241</v>
      </c>
    </row>
    <row r="45" spans="4:9" x14ac:dyDescent="0.45">
      <c r="D45" s="4">
        <v>44255</v>
      </c>
      <c r="E45" s="5">
        <v>2.4183634592391812E-3</v>
      </c>
      <c r="F45" s="5">
        <v>-6.2200626517582291E-3</v>
      </c>
      <c r="G45" s="1">
        <f t="shared" si="2"/>
        <v>8.6384261109974103E-3</v>
      </c>
      <c r="H45" s="2">
        <f t="shared" si="3"/>
        <v>162.04612663746298</v>
      </c>
      <c r="I45" s="2">
        <f t="shared" si="4"/>
        <v>123.58462515098959</v>
      </c>
    </row>
    <row r="46" spans="4:9" x14ac:dyDescent="0.45">
      <c r="D46" s="4">
        <v>44286</v>
      </c>
      <c r="E46" s="5">
        <v>-1.2500380447408532E-2</v>
      </c>
      <c r="F46" s="5">
        <v>-6.4395284593214974E-3</v>
      </c>
      <c r="G46" s="1">
        <f t="shared" si="2"/>
        <v>-6.0608519880870348E-3</v>
      </c>
      <c r="H46" s="2">
        <f t="shared" si="3"/>
        <v>160.02048840446574</v>
      </c>
      <c r="I46" s="2">
        <f t="shared" si="4"/>
        <v>122.78879844019522</v>
      </c>
    </row>
    <row r="47" spans="4:9" x14ac:dyDescent="0.45">
      <c r="D47" s="4">
        <v>44316</v>
      </c>
      <c r="E47" s="5">
        <v>-1.7054839001993671E-2</v>
      </c>
      <c r="F47" s="5">
        <v>-7.8009951927369148E-3</v>
      </c>
      <c r="G47" s="1">
        <f t="shared" si="2"/>
        <v>-9.2538438092567565E-3</v>
      </c>
      <c r="H47" s="2">
        <f t="shared" si="3"/>
        <v>157.29136473770717</v>
      </c>
      <c r="I47" s="2">
        <f t="shared" si="4"/>
        <v>121.83092361384132</v>
      </c>
    </row>
    <row r="48" spans="4:9" x14ac:dyDescent="0.45">
      <c r="D48" s="4">
        <v>44347</v>
      </c>
      <c r="E48" s="5">
        <v>-1.9919230769230745E-2</v>
      </c>
      <c r="F48" s="5">
        <v>-1.2271694552265955E-2</v>
      </c>
      <c r="G48" s="1">
        <f t="shared" si="2"/>
        <v>-7.6475362169647898E-3</v>
      </c>
      <c r="H48" s="2">
        <f t="shared" si="3"/>
        <v>154.15824174548953</v>
      </c>
      <c r="I48" s="2">
        <f t="shared" si="4"/>
        <v>120.33585173223182</v>
      </c>
    </row>
    <row r="49" spans="4:9" x14ac:dyDescent="0.45">
      <c r="D49" s="4">
        <v>44377</v>
      </c>
      <c r="E49" s="5">
        <v>-2.7512731044888827E-2</v>
      </c>
      <c r="F49" s="5">
        <v>-1.619078494841919E-2</v>
      </c>
      <c r="G49" s="1">
        <f t="shared" si="2"/>
        <v>-1.1321946096469637E-2</v>
      </c>
      <c r="H49" s="2">
        <f t="shared" si="3"/>
        <v>149.91692750199292</v>
      </c>
      <c r="I49" s="2">
        <f t="shared" si="4"/>
        <v>118.38751983525039</v>
      </c>
    </row>
    <row r="50" spans="4:9" x14ac:dyDescent="0.45">
      <c r="D50" s="4">
        <v>44408</v>
      </c>
      <c r="E50" s="5">
        <v>2.0969361103019724E-2</v>
      </c>
      <c r="F50" s="5">
        <v>1.9354855172127206E-2</v>
      </c>
      <c r="G50" s="1">
        <f t="shared" si="2"/>
        <v>1.614505930892518E-3</v>
      </c>
      <c r="H50" s="2">
        <f t="shared" si="3"/>
        <v>153.06058969023744</v>
      </c>
      <c r="I50" s="2">
        <f t="shared" si="4"/>
        <v>120.67889313584899</v>
      </c>
    </row>
    <row r="51" spans="4:9" x14ac:dyDescent="0.45">
      <c r="D51" s="4">
        <v>44439</v>
      </c>
      <c r="E51" s="5">
        <v>-1.1771865574499163E-2</v>
      </c>
      <c r="F51" s="5">
        <v>1.0620847543640899E-4</v>
      </c>
      <c r="G51" s="1">
        <f t="shared" si="2"/>
        <v>-1.1878074049935572E-2</v>
      </c>
      <c r="H51" s="2">
        <f t="shared" si="3"/>
        <v>151.2587810036504</v>
      </c>
      <c r="I51" s="2">
        <f t="shared" si="4"/>
        <v>120.69171025710631</v>
      </c>
    </row>
    <row r="52" spans="4:9" x14ac:dyDescent="0.45">
      <c r="D52" s="4">
        <v>44469</v>
      </c>
      <c r="E52" s="5">
        <v>3.1252026375039987E-2</v>
      </c>
      <c r="F52" s="5">
        <v>5.8748146018641201E-3</v>
      </c>
      <c r="G52" s="1">
        <f t="shared" si="2"/>
        <v>2.5377211773175867E-2</v>
      </c>
      <c r="H52" s="2">
        <f t="shared" si="3"/>
        <v>155.98592441703289</v>
      </c>
      <c r="I52" s="2">
        <f t="shared" si="4"/>
        <v>121.40075167884871</v>
      </c>
    </row>
    <row r="53" spans="4:9" x14ac:dyDescent="0.45">
      <c r="D53" s="4">
        <v>44500</v>
      </c>
      <c r="E53" s="5">
        <v>-3.4311388706602886E-2</v>
      </c>
      <c r="F53" s="5">
        <v>-2.4984767769809624E-2</v>
      </c>
      <c r="G53" s="1">
        <f t="shared" si="2"/>
        <v>-9.3266209367932618E-3</v>
      </c>
      <c r="H53" s="2">
        <f t="shared" si="3"/>
        <v>150.63383073160131</v>
      </c>
      <c r="I53" s="2">
        <f t="shared" si="4"/>
        <v>118.36758209107235</v>
      </c>
    </row>
    <row r="54" spans="4:9" x14ac:dyDescent="0.45">
      <c r="D54" s="4">
        <v>44530</v>
      </c>
      <c r="E54" s="5">
        <v>-6.7531105206882769E-3</v>
      </c>
      <c r="F54" s="5">
        <v>2.2239811523072639E-4</v>
      </c>
      <c r="G54" s="1">
        <f t="shared" si="2"/>
        <v>-6.9755086359190033E-3</v>
      </c>
      <c r="H54" s="2">
        <f t="shared" si="3"/>
        <v>149.61658382451614</v>
      </c>
      <c r="I54" s="2">
        <f t="shared" si="4"/>
        <v>118.39390681823382</v>
      </c>
    </row>
    <row r="55" spans="4:9" x14ac:dyDescent="0.45">
      <c r="D55" s="4">
        <v>44561</v>
      </c>
      <c r="E55" s="5">
        <v>1.8301920564410823E-2</v>
      </c>
      <c r="F55" s="5">
        <v>1.4230314579620762E-2</v>
      </c>
      <c r="G55" s="1">
        <f t="shared" si="2"/>
        <v>4.071605984790061E-3</v>
      </c>
      <c r="H55" s="2">
        <f t="shared" si="3"/>
        <v>152.35485465679096</v>
      </c>
      <c r="I55" s="2">
        <f t="shared" si="4"/>
        <v>120.07868935656759</v>
      </c>
    </row>
    <row r="56" spans="4:9" x14ac:dyDescent="0.45">
      <c r="D56" s="4">
        <v>44592</v>
      </c>
      <c r="E56" s="5">
        <v>5.8821077565440749E-2</v>
      </c>
      <c r="F56" s="5">
        <v>3.4198640852275863E-2</v>
      </c>
      <c r="G56" s="1">
        <f t="shared" si="2"/>
        <v>2.4622436713164886E-2</v>
      </c>
      <c r="H56" s="2">
        <f t="shared" si="3"/>
        <v>161.31653138002952</v>
      </c>
      <c r="I56" s="2">
        <f t="shared" si="4"/>
        <v>124.18521732788484</v>
      </c>
    </row>
    <row r="57" spans="4:9" x14ac:dyDescent="0.45">
      <c r="D57" s="4">
        <v>44620</v>
      </c>
      <c r="E57" s="5">
        <v>1.4391232097789475E-2</v>
      </c>
      <c r="F57" s="5">
        <v>1.4526159667171079E-2</v>
      </c>
      <c r="G57" s="1">
        <f t="shared" si="2"/>
        <v>-1.3492756938160433E-4</v>
      </c>
      <c r="H57" s="2">
        <f t="shared" si="3"/>
        <v>163.63807502432985</v>
      </c>
      <c r="I57" s="2">
        <f t="shared" si="4"/>
        <v>125.98915162309204</v>
      </c>
    </row>
    <row r="58" spans="4:9" x14ac:dyDescent="0.45">
      <c r="D58" s="4">
        <v>44651</v>
      </c>
      <c r="E58" s="5">
        <v>3.0547746597362035E-2</v>
      </c>
      <c r="F58" s="5">
        <v>2.7250459592037757E-2</v>
      </c>
      <c r="G58" s="1">
        <f t="shared" si="2"/>
        <v>3.2972870053242787E-3</v>
      </c>
      <c r="H58" s="2">
        <f t="shared" si="3"/>
        <v>168.6368494738532</v>
      </c>
      <c r="I58" s="2">
        <f t="shared" si="4"/>
        <v>129.42241390843222</v>
      </c>
    </row>
    <row r="59" spans="4:9" x14ac:dyDescent="0.45">
      <c r="D59" s="4">
        <v>44681</v>
      </c>
      <c r="E59" s="5">
        <v>8.2590869119156807E-3</v>
      </c>
      <c r="F59" s="5">
        <v>4.4398236341331998E-3</v>
      </c>
      <c r="G59" s="1">
        <f t="shared" si="2"/>
        <v>3.8192632777824809E-3</v>
      </c>
      <c r="H59" s="2">
        <f t="shared" si="3"/>
        <v>170.0296358702094</v>
      </c>
      <c r="I59" s="2">
        <f t="shared" si="4"/>
        <v>129.99702660048945</v>
      </c>
    </row>
    <row r="60" spans="4:9" x14ac:dyDescent="0.45">
      <c r="D60" s="4">
        <v>44712</v>
      </c>
      <c r="E60" s="5">
        <v>-4.5576923076924292E-3</v>
      </c>
      <c r="F60" s="5">
        <v>4.7538299536453721E-4</v>
      </c>
      <c r="G60" s="1">
        <f t="shared" si="2"/>
        <v>-5.0330753030569664E-3</v>
      </c>
      <c r="H60" s="2">
        <f t="shared" si="3"/>
        <v>169.25469310672401</v>
      </c>
      <c r="I60" s="2">
        <f t="shared" si="4"/>
        <v>130.05882497638328</v>
      </c>
    </row>
    <row r="61" spans="4:9" x14ac:dyDescent="0.45">
      <c r="D61" s="4">
        <v>44742</v>
      </c>
      <c r="E61" s="5">
        <v>2.0950000000000024E-2</v>
      </c>
      <c r="F61" s="5">
        <v>1.5801960354907774E-2</v>
      </c>
      <c r="G61" s="1">
        <f t="shared" si="2"/>
        <v>5.1480396450922505E-3</v>
      </c>
      <c r="H61" s="2">
        <f t="shared" si="3"/>
        <v>172.80057892730989</v>
      </c>
      <c r="I61" s="2">
        <f t="shared" si="4"/>
        <v>132.11400937246597</v>
      </c>
    </row>
    <row r="62" spans="4:9" x14ac:dyDescent="0.45">
      <c r="D62" s="4">
        <v>44773</v>
      </c>
      <c r="E62" s="5">
        <v>-6.2581698983930067E-3</v>
      </c>
      <c r="F62" s="5">
        <v>5.7507064663679941E-3</v>
      </c>
      <c r="G62" s="1">
        <f t="shared" si="2"/>
        <v>-1.2008876364761001E-2</v>
      </c>
      <c r="H62" s="2">
        <f t="shared" si="3"/>
        <v>171.71916354584212</v>
      </c>
      <c r="I62" s="2">
        <f t="shared" si="4"/>
        <v>132.87375826046201</v>
      </c>
    </row>
    <row r="63" spans="4:9" x14ac:dyDescent="0.45">
      <c r="D63" s="4">
        <v>44804</v>
      </c>
      <c r="E63" s="5">
        <v>-1.1000688905003719E-2</v>
      </c>
      <c r="F63" s="5">
        <v>-9.4294581820921763E-3</v>
      </c>
      <c r="G63" s="1">
        <f t="shared" si="2"/>
        <v>-1.571230722911543E-3</v>
      </c>
      <c r="H63" s="2">
        <f t="shared" si="3"/>
        <v>169.83013444864685</v>
      </c>
      <c r="I63" s="2">
        <f t="shared" si="4"/>
        <v>131.62083071344756</v>
      </c>
    </row>
    <row r="64" spans="4:9" x14ac:dyDescent="0.45">
      <c r="D64" s="4">
        <v>44834</v>
      </c>
      <c r="E64" s="5">
        <v>-8.5205017174059261E-3</v>
      </c>
      <c r="F64" s="5">
        <v>4.3046819030569949E-3</v>
      </c>
      <c r="G64" s="1">
        <f t="shared" si="2"/>
        <v>-1.2825183620462921E-2</v>
      </c>
      <c r="H64" s="2">
        <f t="shared" si="3"/>
        <v>168.38309649640988</v>
      </c>
      <c r="I64" s="2">
        <f t="shared" si="4"/>
        <v>132.18741652148506</v>
      </c>
    </row>
    <row r="65" spans="4:4" x14ac:dyDescent="0.45">
      <c r="D6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2AF62-B5D4-43AB-AC34-C6E9AF83131C}">
  <dimension ref="A1:I12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6" sqref="D6"/>
    </sheetView>
  </sheetViews>
  <sheetFormatPr defaultRowHeight="14.25" x14ac:dyDescent="0.45"/>
  <cols>
    <col min="1" max="1" width="26.73046875" bestFit="1" customWidth="1"/>
    <col min="2" max="2" width="59.796875" bestFit="1" customWidth="1"/>
    <col min="3" max="3" width="8" customWidth="1"/>
    <col min="4" max="4" width="9.33203125" bestFit="1" customWidth="1"/>
    <col min="5" max="5" width="7.53125" bestFit="1" customWidth="1"/>
    <col min="6" max="6" width="9.796875" bestFit="1" customWidth="1"/>
    <col min="7" max="7" width="11.19921875" bestFit="1" customWidth="1"/>
    <col min="8" max="8" width="7.33203125" style="2" bestFit="1" customWidth="1"/>
    <col min="9" max="9" width="11" style="2" bestFit="1" customWidth="1"/>
  </cols>
  <sheetData>
    <row r="1" spans="1:9" x14ac:dyDescent="0.45">
      <c r="A1" s="6" t="str">
        <f>Master!A1</f>
        <v>Company Name</v>
      </c>
      <c r="B1" s="21" t="str">
        <f>Master!B1</f>
        <v>Example Co. Asset Management</v>
      </c>
      <c r="E1" s="1" t="s">
        <v>46</v>
      </c>
      <c r="F1" s="1" t="s">
        <v>46</v>
      </c>
      <c r="G1" s="1" t="s">
        <v>46</v>
      </c>
    </row>
    <row r="2" spans="1:9" x14ac:dyDescent="0.45">
      <c r="A2" s="14" t="str">
        <f>Master!A2</f>
        <v>Fund or composite name</v>
      </c>
      <c r="B2" s="22" t="str">
        <f>Master!B2</f>
        <v>Example ASEAN Equity Fund</v>
      </c>
      <c r="D2" t="s">
        <v>43</v>
      </c>
      <c r="E2" s="1" t="s">
        <v>42</v>
      </c>
      <c r="F2" s="1" t="s">
        <v>23</v>
      </c>
      <c r="G2" s="1" t="s">
        <v>48</v>
      </c>
      <c r="H2" s="2" t="s">
        <v>42</v>
      </c>
      <c r="I2" s="2" t="s">
        <v>23</v>
      </c>
    </row>
    <row r="3" spans="1:9" x14ac:dyDescent="0.45">
      <c r="A3" s="14" t="str">
        <f>Master!A3</f>
        <v>Award Code &amp; Class</v>
      </c>
      <c r="B3" s="22" t="str">
        <f>Master!B3</f>
        <v>A-24 | Asia Absolute Fund</v>
      </c>
      <c r="D3" t="s">
        <v>44</v>
      </c>
      <c r="E3" s="1" t="s">
        <v>45</v>
      </c>
      <c r="F3" s="1" t="s">
        <v>45</v>
      </c>
      <c r="G3" s="1" t="s">
        <v>47</v>
      </c>
      <c r="H3" s="2" t="s">
        <v>49</v>
      </c>
      <c r="I3" s="2" t="s">
        <v>49</v>
      </c>
    </row>
    <row r="4" spans="1:9" x14ac:dyDescent="0.45">
      <c r="A4" s="8" t="str">
        <f>Master!A4</f>
        <v>Benchmark (enter #N/A if none)</v>
      </c>
      <c r="B4" s="23" t="str">
        <f>Master!B4</f>
        <v>MSCI AC ASEAN Total Return Index with Net Dividends reinvested in USD</v>
      </c>
      <c r="D4" s="4">
        <v>41182</v>
      </c>
      <c r="E4" s="2"/>
      <c r="F4" s="2"/>
      <c r="G4" s="1"/>
      <c r="H4" s="2">
        <v>100</v>
      </c>
      <c r="I4" s="2">
        <v>100</v>
      </c>
    </row>
    <row r="5" spans="1:9" x14ac:dyDescent="0.45">
      <c r="D5" s="4">
        <v>41213</v>
      </c>
      <c r="E5" s="5">
        <v>9.8566000000000001E-3</v>
      </c>
      <c r="F5" s="5">
        <v>2.92275837089506E-3</v>
      </c>
      <c r="G5" s="1">
        <f t="shared" ref="G5:G63" si="0">E5-F5</f>
        <v>6.9338416291049396E-3</v>
      </c>
      <c r="H5" s="2">
        <f t="shared" ref="H5:H63" si="1">H4*(1+E5)</f>
        <v>100.98566</v>
      </c>
      <c r="I5" s="2">
        <f t="shared" ref="I5:I63" si="2">I4*(1+F5)</f>
        <v>100.29227583708951</v>
      </c>
    </row>
    <row r="6" spans="1:9" x14ac:dyDescent="0.45">
      <c r="A6" s="16" t="s">
        <v>57</v>
      </c>
      <c r="B6" s="17" t="s">
        <v>60</v>
      </c>
      <c r="D6" s="4">
        <v>41243</v>
      </c>
      <c r="E6" s="5">
        <v>1.06477E-2</v>
      </c>
      <c r="F6" s="5">
        <v>1.7816985421769301E-2</v>
      </c>
      <c r="G6" s="1">
        <f t="shared" si="0"/>
        <v>-7.169285421769301E-3</v>
      </c>
      <c r="H6" s="2">
        <f t="shared" si="1"/>
        <v>102.06092501198199</v>
      </c>
      <c r="I6" s="2">
        <f t="shared" si="2"/>
        <v>102.079181853595</v>
      </c>
    </row>
    <row r="7" spans="1:9" x14ac:dyDescent="0.45">
      <c r="A7" s="6" t="s">
        <v>51</v>
      </c>
      <c r="B7" s="7">
        <f>(H124/H4)^(1/10)-1</f>
        <v>8.1807971511398181E-2</v>
      </c>
      <c r="D7" s="4">
        <v>41274</v>
      </c>
      <c r="E7" s="5">
        <v>0</v>
      </c>
      <c r="F7" s="5">
        <v>-2.36223179193739E-3</v>
      </c>
      <c r="G7" s="1">
        <f t="shared" si="0"/>
        <v>2.36223179193739E-3</v>
      </c>
      <c r="H7" s="2">
        <f t="shared" si="1"/>
        <v>102.06092501198199</v>
      </c>
      <c r="I7" s="2">
        <f t="shared" si="2"/>
        <v>101.83804716492548</v>
      </c>
    </row>
    <row r="8" spans="1:9" x14ac:dyDescent="0.45">
      <c r="A8" s="8" t="s">
        <v>52</v>
      </c>
      <c r="B8" s="9">
        <f>IF(ISNA(B4),"",(I124/I4)^(1/10)-1)</f>
        <v>5.7735370222436577E-2</v>
      </c>
      <c r="D8" s="4">
        <v>41305</v>
      </c>
      <c r="E8" s="5">
        <v>6.1456999999999996E-3</v>
      </c>
      <c r="F8" s="5">
        <v>8.9296065807475903E-3</v>
      </c>
      <c r="G8" s="1">
        <f t="shared" si="0"/>
        <v>-2.7839065807475907E-3</v>
      </c>
      <c r="H8" s="2">
        <f t="shared" si="1"/>
        <v>102.68816083882814</v>
      </c>
      <c r="I8" s="2">
        <f t="shared" si="2"/>
        <v>102.74742086105989</v>
      </c>
    </row>
    <row r="9" spans="1:9" x14ac:dyDescent="0.45">
      <c r="A9" s="10" t="s">
        <v>53</v>
      </c>
      <c r="B9" s="11">
        <f>IF(ISNA(B4),"",B7-B8)</f>
        <v>2.4072601288961604E-2</v>
      </c>
      <c r="D9" s="4">
        <v>41333</v>
      </c>
      <c r="E9" s="5">
        <v>3.4904000000000003E-3</v>
      </c>
      <c r="F9" s="5">
        <v>5.8919827487644502E-3</v>
      </c>
      <c r="G9" s="1">
        <f t="shared" si="0"/>
        <v>-2.4015827487644499E-3</v>
      </c>
      <c r="H9" s="2">
        <f t="shared" si="1"/>
        <v>103.04658359541999</v>
      </c>
      <c r="I9" s="2">
        <f t="shared" si="2"/>
        <v>103.3528068922533</v>
      </c>
    </row>
    <row r="10" spans="1:9" x14ac:dyDescent="0.45">
      <c r="D10" s="4">
        <v>41364</v>
      </c>
      <c r="E10" s="5">
        <v>2.3478300000000001E-2</v>
      </c>
      <c r="F10" s="5">
        <v>2.3524194047637299E-2</v>
      </c>
      <c r="G10" s="1">
        <f t="shared" si="0"/>
        <v>-4.5894047637298069E-5</v>
      </c>
      <c r="H10" s="2">
        <f t="shared" si="1"/>
        <v>105.46594219904834</v>
      </c>
      <c r="I10" s="2">
        <f t="shared" si="2"/>
        <v>105.78409837695466</v>
      </c>
    </row>
    <row r="11" spans="1:9" x14ac:dyDescent="0.45">
      <c r="A11" s="6" t="s">
        <v>54</v>
      </c>
      <c r="B11" s="12">
        <f>STDEV(E5:E124)*SQRT(12)</f>
        <v>6.1453329423788706E-2</v>
      </c>
      <c r="D11" s="4">
        <v>41394</v>
      </c>
      <c r="E11" s="5">
        <v>9.3457999999999996E-3</v>
      </c>
      <c r="F11" s="5">
        <v>2.2080609378359803E-2</v>
      </c>
      <c r="G11" s="1">
        <f t="shared" si="0"/>
        <v>-1.2734809378359803E-2</v>
      </c>
      <c r="H11" s="2">
        <f t="shared" si="1"/>
        <v>106.45160580165221</v>
      </c>
      <c r="I11" s="2">
        <f t="shared" si="2"/>
        <v>108.11987573165818</v>
      </c>
    </row>
    <row r="12" spans="1:9" x14ac:dyDescent="0.45">
      <c r="A12" s="8" t="s">
        <v>55</v>
      </c>
      <c r="B12" s="13">
        <f>IF(ISNA(B4),"",STDEV(F5:F124)*SQRT(12))</f>
        <v>5.7492144999645334E-2</v>
      </c>
      <c r="D12" s="4">
        <v>41425</v>
      </c>
      <c r="E12" s="5">
        <v>-3.9562300000000002E-2</v>
      </c>
      <c r="F12" s="5">
        <v>-2.2733047579842399E-2</v>
      </c>
      <c r="G12" s="1">
        <f t="shared" si="0"/>
        <v>-1.6829252420157603E-2</v>
      </c>
      <c r="H12" s="2">
        <f t="shared" si="1"/>
        <v>102.2401354374455</v>
      </c>
      <c r="I12" s="2">
        <f t="shared" si="2"/>
        <v>105.66198145232374</v>
      </c>
    </row>
    <row r="13" spans="1:9" x14ac:dyDescent="0.45">
      <c r="A13" s="10" t="s">
        <v>56</v>
      </c>
      <c r="B13" s="15">
        <f>IF(ISNA(B4),"",STDEV(G5:G124)*SQRT(12))</f>
        <v>3.9127242227632433E-2</v>
      </c>
      <c r="D13" s="4">
        <v>41455</v>
      </c>
      <c r="E13" s="5">
        <v>1.7528499999999999E-2</v>
      </c>
      <c r="F13" s="5">
        <v>9.3068825420616896E-3</v>
      </c>
      <c r="G13" s="1">
        <f t="shared" si="0"/>
        <v>8.2216174579383093E-3</v>
      </c>
      <c r="H13" s="2">
        <f t="shared" si="1"/>
        <v>104.03225165146077</v>
      </c>
      <c r="I13" s="2">
        <f t="shared" si="2"/>
        <v>106.64536510286202</v>
      </c>
    </row>
    <row r="14" spans="1:9" x14ac:dyDescent="0.45">
      <c r="D14" s="4">
        <v>41486</v>
      </c>
      <c r="E14" s="5">
        <v>4.2205000000000006E-2</v>
      </c>
      <c r="F14" s="5">
        <v>2.1891365535731698E-2</v>
      </c>
      <c r="G14" s="1">
        <f t="shared" si="0"/>
        <v>2.0313634464268308E-2</v>
      </c>
      <c r="H14" s="2">
        <f t="shared" si="1"/>
        <v>108.42293283241068</v>
      </c>
      <c r="I14" s="2">
        <f t="shared" si="2"/>
        <v>108.97997777302034</v>
      </c>
    </row>
    <row r="15" spans="1:9" x14ac:dyDescent="0.45">
      <c r="A15" s="6" t="s">
        <v>87</v>
      </c>
      <c r="B15" s="24">
        <f>B7/B11</f>
        <v>1.3312211442156647</v>
      </c>
      <c r="D15" s="4">
        <v>41517</v>
      </c>
      <c r="E15" s="5">
        <v>1.4876E-2</v>
      </c>
      <c r="F15" s="5">
        <v>9.6266384868586297E-3</v>
      </c>
      <c r="G15" s="1">
        <f t="shared" si="0"/>
        <v>5.2493615131413707E-3</v>
      </c>
      <c r="H15" s="2">
        <f t="shared" si="1"/>
        <v>110.03583238122563</v>
      </c>
      <c r="I15" s="2">
        <f t="shared" si="2"/>
        <v>110.0290886213471</v>
      </c>
    </row>
    <row r="16" spans="1:9" x14ac:dyDescent="0.45">
      <c r="A16" s="8" t="s">
        <v>88</v>
      </c>
      <c r="B16" s="25">
        <f>IF(ISNA(B4),"",B9/B13)</f>
        <v>0.61523889542005739</v>
      </c>
      <c r="D16" s="4">
        <v>41547</v>
      </c>
      <c r="E16" s="5">
        <v>3.3387600000000003E-2</v>
      </c>
      <c r="F16" s="5">
        <v>3.5411496517909702E-2</v>
      </c>
      <c r="G16" s="1">
        <f t="shared" si="0"/>
        <v>-2.0238965179096985E-3</v>
      </c>
      <c r="H16" s="2">
        <f t="shared" si="1"/>
        <v>113.70966473843704</v>
      </c>
      <c r="I16" s="2">
        <f t="shared" si="2"/>
        <v>113.92538330993072</v>
      </c>
    </row>
    <row r="17" spans="4:9" x14ac:dyDescent="0.45">
      <c r="D17" s="4">
        <v>41578</v>
      </c>
      <c r="E17" s="5">
        <v>3.78251E-2</v>
      </c>
      <c r="F17" s="5">
        <v>8.58035505558985E-3</v>
      </c>
      <c r="G17" s="1">
        <f t="shared" si="0"/>
        <v>2.924474494441015E-2</v>
      </c>
      <c r="H17" s="2">
        <f t="shared" si="1"/>
        <v>118.0107441781349</v>
      </c>
      <c r="I17" s="2">
        <f t="shared" si="2"/>
        <v>114.9029035485741</v>
      </c>
    </row>
    <row r="18" spans="4:9" x14ac:dyDescent="0.45">
      <c r="D18" s="4">
        <v>41608</v>
      </c>
      <c r="E18" s="5">
        <v>-5.3151000000000006E-3</v>
      </c>
      <c r="F18" s="5">
        <v>-1.9890063016586801E-2</v>
      </c>
      <c r="G18" s="1">
        <f t="shared" si="0"/>
        <v>1.4574963016586801E-2</v>
      </c>
      <c r="H18" s="2">
        <f t="shared" si="1"/>
        <v>117.38350527175369</v>
      </c>
      <c r="I18" s="2">
        <f t="shared" si="2"/>
        <v>112.61747755620416</v>
      </c>
    </row>
    <row r="19" spans="4:9" x14ac:dyDescent="0.45">
      <c r="D19" s="4">
        <v>41639</v>
      </c>
      <c r="E19" s="5">
        <v>2.4427500000000001E-2</v>
      </c>
      <c r="F19" s="5">
        <v>1.43633734044763E-2</v>
      </c>
      <c r="G19" s="1">
        <f t="shared" si="0"/>
        <v>1.0064126595523701E-2</v>
      </c>
      <c r="H19" s="2">
        <f t="shared" si="1"/>
        <v>120.25089084677946</v>
      </c>
      <c r="I19" s="2">
        <f t="shared" si="2"/>
        <v>114.23504443821416</v>
      </c>
    </row>
    <row r="20" spans="4:9" x14ac:dyDescent="0.45">
      <c r="D20" s="4">
        <v>41670</v>
      </c>
      <c r="E20" s="5">
        <v>-1.4903E-3</v>
      </c>
      <c r="F20" s="5">
        <v>-1.0254582761440501E-2</v>
      </c>
      <c r="G20" s="1">
        <f t="shared" si="0"/>
        <v>8.7642827614405009E-3</v>
      </c>
      <c r="H20" s="2">
        <f t="shared" si="1"/>
        <v>120.0716809441505</v>
      </c>
      <c r="I20" s="2">
        <f t="shared" si="2"/>
        <v>113.06361172076565</v>
      </c>
    </row>
    <row r="21" spans="4:9" x14ac:dyDescent="0.45">
      <c r="D21" s="4">
        <v>41698</v>
      </c>
      <c r="E21" s="5">
        <v>6.7164E-3</v>
      </c>
      <c r="F21" s="5">
        <v>8.9683174389916191E-3</v>
      </c>
      <c r="G21" s="1">
        <f t="shared" si="0"/>
        <v>-2.2519174389916191E-3</v>
      </c>
      <c r="H21" s="2">
        <f t="shared" si="1"/>
        <v>120.87813038204379</v>
      </c>
      <c r="I21" s="2">
        <f t="shared" si="2"/>
        <v>114.07760208147637</v>
      </c>
    </row>
    <row r="22" spans="4:9" x14ac:dyDescent="0.45">
      <c r="D22" s="4">
        <v>41729</v>
      </c>
      <c r="E22" s="5">
        <v>1.11193E-2</v>
      </c>
      <c r="F22" s="5">
        <v>2.4181020695215501E-2</v>
      </c>
      <c r="G22" s="1">
        <f t="shared" si="0"/>
        <v>-1.30617206952155E-2</v>
      </c>
      <c r="H22" s="2">
        <f t="shared" si="1"/>
        <v>122.22221057720085</v>
      </c>
      <c r="I22" s="2">
        <f t="shared" si="2"/>
        <v>116.83611493826912</v>
      </c>
    </row>
    <row r="23" spans="4:9" x14ac:dyDescent="0.45">
      <c r="D23" s="4">
        <v>41759</v>
      </c>
      <c r="E23" s="5">
        <v>2.7859200000000001E-2</v>
      </c>
      <c r="F23" s="5">
        <v>2.4389489453720801E-2</v>
      </c>
      <c r="G23" s="1">
        <f t="shared" si="0"/>
        <v>3.4697105462791998E-3</v>
      </c>
      <c r="H23" s="2">
        <f t="shared" si="1"/>
        <v>125.6272235861132</v>
      </c>
      <c r="I23" s="2">
        <f t="shared" si="2"/>
        <v>119.68568813136976</v>
      </c>
    </row>
    <row r="24" spans="4:9" x14ac:dyDescent="0.45">
      <c r="D24" s="4">
        <v>41790</v>
      </c>
      <c r="E24" s="5">
        <v>1.4265E-3</v>
      </c>
      <c r="F24" s="5">
        <v>5.6674802863643203E-5</v>
      </c>
      <c r="G24" s="1">
        <f t="shared" si="0"/>
        <v>1.3698251971363568E-3</v>
      </c>
      <c r="H24" s="2">
        <f t="shared" si="1"/>
        <v>125.80643082055879</v>
      </c>
      <c r="I24" s="2">
        <f t="shared" si="2"/>
        <v>119.69247129415021</v>
      </c>
    </row>
    <row r="25" spans="4:9" x14ac:dyDescent="0.45">
      <c r="D25" s="4">
        <v>41820</v>
      </c>
      <c r="E25" s="5">
        <v>-5.6979999999999999E-3</v>
      </c>
      <c r="F25" s="5">
        <v>4.1207805661798106E-3</v>
      </c>
      <c r="G25" s="1">
        <f t="shared" si="0"/>
        <v>-9.8187805661798105E-3</v>
      </c>
      <c r="H25" s="2">
        <f t="shared" si="1"/>
        <v>125.08958577774325</v>
      </c>
      <c r="I25" s="2">
        <f t="shared" si="2"/>
        <v>120.18569770377718</v>
      </c>
    </row>
    <row r="26" spans="4:9" x14ac:dyDescent="0.45">
      <c r="D26" s="4">
        <v>41851</v>
      </c>
      <c r="E26" s="5">
        <v>1.43266E-2</v>
      </c>
      <c r="F26" s="5">
        <v>2.0453633287791501E-2</v>
      </c>
      <c r="G26" s="1">
        <f t="shared" si="0"/>
        <v>-6.1270332877915012E-3</v>
      </c>
      <c r="H26" s="2">
        <f t="shared" si="1"/>
        <v>126.88169423734666</v>
      </c>
      <c r="I26" s="2">
        <f t="shared" si="2"/>
        <v>122.64393189104761</v>
      </c>
    </row>
    <row r="27" spans="4:9" x14ac:dyDescent="0.45">
      <c r="D27" s="4">
        <v>41882</v>
      </c>
      <c r="E27" s="5">
        <v>-1.9774E-2</v>
      </c>
      <c r="F27" s="5">
        <v>1.13069548811659E-2</v>
      </c>
      <c r="G27" s="1">
        <f t="shared" si="0"/>
        <v>-3.1080954881165898E-2</v>
      </c>
      <c r="H27" s="2">
        <f t="shared" si="1"/>
        <v>124.37273561549738</v>
      </c>
      <c r="I27" s="2">
        <f t="shared" si="2"/>
        <v>124.03066129538848</v>
      </c>
    </row>
    <row r="28" spans="4:9" x14ac:dyDescent="0.45">
      <c r="D28" s="4">
        <v>41912</v>
      </c>
      <c r="E28" s="5">
        <v>-9.2218999999999995E-2</v>
      </c>
      <c r="F28" s="5">
        <v>-4.7456658648375699E-2</v>
      </c>
      <c r="G28" s="1">
        <f t="shared" si="0"/>
        <v>-4.4762341351624296E-2</v>
      </c>
      <c r="H28" s="2">
        <f t="shared" si="1"/>
        <v>112.90320630977182</v>
      </c>
      <c r="I28" s="2">
        <f t="shared" si="2"/>
        <v>118.14458054036093</v>
      </c>
    </row>
    <row r="29" spans="4:9" x14ac:dyDescent="0.45">
      <c r="D29" s="4">
        <v>41943</v>
      </c>
      <c r="E29" s="5">
        <v>6.7460300000000001E-2</v>
      </c>
      <c r="F29" s="5">
        <v>3.2607179865925297E-2</v>
      </c>
      <c r="G29" s="1">
        <f t="shared" si="0"/>
        <v>3.4853120134074704E-2</v>
      </c>
      <c r="H29" s="2">
        <f t="shared" si="1"/>
        <v>120.51969047839093</v>
      </c>
      <c r="I29" s="2">
        <f t="shared" si="2"/>
        <v>121.99694212822479</v>
      </c>
    </row>
    <row r="30" spans="4:9" x14ac:dyDescent="0.45">
      <c r="D30" s="4">
        <v>41973</v>
      </c>
      <c r="E30" s="5">
        <v>-2.6765799999999999E-2</v>
      </c>
      <c r="F30" s="5">
        <v>-2.42332652913133E-2</v>
      </c>
      <c r="G30" s="1">
        <f t="shared" si="0"/>
        <v>-2.5325347086866991E-3</v>
      </c>
      <c r="H30" s="2">
        <f t="shared" si="1"/>
        <v>117.29388454698442</v>
      </c>
      <c r="I30" s="2">
        <f t="shared" si="2"/>
        <v>119.04055786490252</v>
      </c>
    </row>
    <row r="31" spans="4:9" x14ac:dyDescent="0.45">
      <c r="D31" s="4">
        <v>42004</v>
      </c>
      <c r="E31" s="5">
        <v>1.83346E-2</v>
      </c>
      <c r="F31" s="5">
        <v>7.63927614031123E-3</v>
      </c>
      <c r="G31" s="1">
        <f t="shared" si="0"/>
        <v>1.0695323859688769E-2</v>
      </c>
      <c r="H31" s="2">
        <f t="shared" si="1"/>
        <v>119.44442100259955</v>
      </c>
      <c r="I31" s="2">
        <f t="shared" si="2"/>
        <v>119.94994155832921</v>
      </c>
    </row>
    <row r="32" spans="4:9" x14ac:dyDescent="0.45">
      <c r="D32" s="4">
        <v>42035</v>
      </c>
      <c r="E32" s="5">
        <v>3.9009800000000004E-2</v>
      </c>
      <c r="F32" s="5">
        <v>3.7728440739198003E-2</v>
      </c>
      <c r="G32" s="1">
        <f t="shared" si="0"/>
        <v>1.2813592608020008E-3</v>
      </c>
      <c r="H32" s="2">
        <f t="shared" si="1"/>
        <v>124.10392397702677</v>
      </c>
      <c r="I32" s="2">
        <f t="shared" si="2"/>
        <v>124.4754658200829</v>
      </c>
    </row>
    <row r="33" spans="4:9" x14ac:dyDescent="0.45">
      <c r="D33" s="4">
        <v>42063</v>
      </c>
      <c r="E33" s="5">
        <v>3.9711200000000002E-2</v>
      </c>
      <c r="F33" s="5">
        <v>8.0522175152060102E-3</v>
      </c>
      <c r="G33" s="1">
        <f t="shared" si="0"/>
        <v>3.1658982484793992E-2</v>
      </c>
      <c r="H33" s="2">
        <f t="shared" si="1"/>
        <v>129.03223972286327</v>
      </c>
      <c r="I33" s="2">
        <f t="shared" si="2"/>
        <v>125.47776934617281</v>
      </c>
    </row>
    <row r="34" spans="4:9" x14ac:dyDescent="0.45">
      <c r="D34" s="4">
        <v>42094</v>
      </c>
      <c r="E34" s="5">
        <v>-4.8611000000000001E-3</v>
      </c>
      <c r="F34" s="5">
        <v>-1.7441035702194102E-2</v>
      </c>
      <c r="G34" s="1">
        <f t="shared" si="0"/>
        <v>1.2579935702194102E-2</v>
      </c>
      <c r="H34" s="2">
        <f t="shared" si="1"/>
        <v>128.40500110234646</v>
      </c>
      <c r="I34" s="2">
        <f t="shared" si="2"/>
        <v>123.28930709117452</v>
      </c>
    </row>
    <row r="35" spans="4:9" x14ac:dyDescent="0.45">
      <c r="D35" s="4">
        <v>42124</v>
      </c>
      <c r="E35" s="5">
        <v>2.02373E-2</v>
      </c>
      <c r="F35" s="5">
        <v>9.26970460426179E-3</v>
      </c>
      <c r="G35" s="1">
        <f t="shared" si="0"/>
        <v>1.096759539573821E-2</v>
      </c>
      <c r="H35" s="2">
        <f t="shared" si="1"/>
        <v>131.00357163115498</v>
      </c>
      <c r="I35" s="2">
        <f t="shared" si="2"/>
        <v>124.43216254877383</v>
      </c>
    </row>
    <row r="36" spans="4:9" x14ac:dyDescent="0.45">
      <c r="D36" s="4">
        <v>42155</v>
      </c>
      <c r="E36" s="5">
        <v>-3.4200000000000003E-3</v>
      </c>
      <c r="F36" s="5">
        <v>-3.1628470986804401E-2</v>
      </c>
      <c r="G36" s="1">
        <f t="shared" si="0"/>
        <v>2.8208470986804401E-2</v>
      </c>
      <c r="H36" s="2">
        <f t="shared" si="1"/>
        <v>130.55553941617643</v>
      </c>
      <c r="I36" s="2">
        <f t="shared" si="2"/>
        <v>120.4965635057746</v>
      </c>
    </row>
    <row r="37" spans="4:9" x14ac:dyDescent="0.45">
      <c r="D37" s="4">
        <v>42185</v>
      </c>
      <c r="E37" s="5">
        <v>2.4708299999999999E-2</v>
      </c>
      <c r="F37" s="5">
        <v>1.8864930655808399E-2</v>
      </c>
      <c r="G37" s="1">
        <f t="shared" si="0"/>
        <v>5.8433693441915999E-3</v>
      </c>
      <c r="H37" s="2">
        <f t="shared" si="1"/>
        <v>133.78134485073312</v>
      </c>
      <c r="I37" s="2">
        <f t="shared" si="2"/>
        <v>122.76972282057426</v>
      </c>
    </row>
    <row r="38" spans="4:9" x14ac:dyDescent="0.45">
      <c r="D38" s="4">
        <v>42216</v>
      </c>
      <c r="E38" s="5">
        <v>2.0763600000000004E-2</v>
      </c>
      <c r="F38" s="5">
        <v>2.30411763232936E-2</v>
      </c>
      <c r="G38" s="1">
        <f t="shared" si="0"/>
        <v>-2.2775763232935967E-3</v>
      </c>
      <c r="H38" s="2">
        <f t="shared" si="1"/>
        <v>136.55912718267581</v>
      </c>
      <c r="I38" s="2">
        <f t="shared" si="2"/>
        <v>125.598481651245</v>
      </c>
    </row>
    <row r="39" spans="4:9" x14ac:dyDescent="0.45">
      <c r="D39" s="4">
        <v>42247</v>
      </c>
      <c r="E39" s="5">
        <v>9.1864000000000008E-3</v>
      </c>
      <c r="F39" s="5">
        <v>-2.1482498557303599E-3</v>
      </c>
      <c r="G39" s="1">
        <f t="shared" si="0"/>
        <v>1.133464985573036E-2</v>
      </c>
      <c r="H39" s="2">
        <f t="shared" si="1"/>
        <v>137.81361394862674</v>
      </c>
      <c r="I39" s="2">
        <f t="shared" si="2"/>
        <v>125.32866473115776</v>
      </c>
    </row>
    <row r="40" spans="4:9" x14ac:dyDescent="0.45">
      <c r="D40" s="4">
        <v>42277</v>
      </c>
      <c r="E40" s="5">
        <v>2.6007799999999998E-2</v>
      </c>
      <c r="F40" s="5">
        <v>1.93393388985756E-2</v>
      </c>
      <c r="G40" s="1">
        <f t="shared" si="0"/>
        <v>6.6684611014243972E-3</v>
      </c>
      <c r="H40" s="2">
        <f t="shared" si="1"/>
        <v>141.39784285747982</v>
      </c>
      <c r="I40" s="2">
        <f t="shared" si="2"/>
        <v>127.75243825209958</v>
      </c>
    </row>
    <row r="41" spans="4:9" x14ac:dyDescent="0.45">
      <c r="D41" s="4">
        <v>42308</v>
      </c>
      <c r="E41" s="5">
        <v>1.9645099999999999E-2</v>
      </c>
      <c r="F41" s="5">
        <v>1.1326344205171599E-2</v>
      </c>
      <c r="G41" s="1">
        <f t="shared" si="0"/>
        <v>8.3187557948283999E-3</v>
      </c>
      <c r="H41" s="2">
        <f t="shared" si="1"/>
        <v>144.17561762019929</v>
      </c>
      <c r="I41" s="2">
        <f t="shared" si="2"/>
        <v>129.19940634079279</v>
      </c>
    </row>
    <row r="42" spans="4:9" x14ac:dyDescent="0.45">
      <c r="D42" s="4">
        <v>42338</v>
      </c>
      <c r="E42" s="5">
        <v>2.2374100000000001E-2</v>
      </c>
      <c r="F42" s="5">
        <v>8.4293732937976689E-3</v>
      </c>
      <c r="G42" s="1">
        <f t="shared" si="0"/>
        <v>1.3944726706202332E-2</v>
      </c>
      <c r="H42" s="2">
        <f t="shared" si="1"/>
        <v>147.40141730639539</v>
      </c>
      <c r="I42" s="2">
        <f t="shared" si="2"/>
        <v>130.28847636617638</v>
      </c>
    </row>
    <row r="43" spans="4:9" x14ac:dyDescent="0.45">
      <c r="D43" s="4">
        <v>42369</v>
      </c>
      <c r="E43" s="5">
        <v>1.0334300000000001E-2</v>
      </c>
      <c r="F43" s="5">
        <v>2.8612970167032296E-3</v>
      </c>
      <c r="G43" s="1">
        <f t="shared" si="0"/>
        <v>7.4730029832967716E-3</v>
      </c>
      <c r="H43" s="2">
        <f t="shared" si="1"/>
        <v>148.92470777326488</v>
      </c>
      <c r="I43" s="2">
        <f t="shared" si="2"/>
        <v>130.66127039491374</v>
      </c>
    </row>
    <row r="44" spans="4:9" x14ac:dyDescent="0.45">
      <c r="D44" s="4">
        <v>42400</v>
      </c>
      <c r="E44" s="5">
        <v>-2.4066999999999999E-3</v>
      </c>
      <c r="F44" s="5">
        <v>-3.4290088208842602E-3</v>
      </c>
      <c r="G44" s="1">
        <f t="shared" si="0"/>
        <v>1.0223088208842603E-3</v>
      </c>
      <c r="H44" s="2">
        <f t="shared" si="1"/>
        <v>148.56629067906698</v>
      </c>
      <c r="I44" s="2">
        <f t="shared" si="2"/>
        <v>130.21323174618163</v>
      </c>
    </row>
    <row r="45" spans="4:9" x14ac:dyDescent="0.45">
      <c r="D45" s="4">
        <v>42429</v>
      </c>
      <c r="E45" s="5">
        <v>1.5681500000000001E-2</v>
      </c>
      <c r="F45" s="5">
        <v>9.5991124657856999E-3</v>
      </c>
      <c r="G45" s="1">
        <f t="shared" si="0"/>
        <v>6.0823875342143011E-3</v>
      </c>
      <c r="H45" s="2">
        <f t="shared" si="1"/>
        <v>150.89603296635076</v>
      </c>
      <c r="I45" s="2">
        <f t="shared" si="2"/>
        <v>131.46316320224665</v>
      </c>
    </row>
    <row r="46" spans="4:9" x14ac:dyDescent="0.45">
      <c r="D46" s="4">
        <v>42460</v>
      </c>
      <c r="E46" s="5">
        <v>4.1567999999999996E-3</v>
      </c>
      <c r="F46" s="5">
        <v>4.1179092397536298E-5</v>
      </c>
      <c r="G46" s="1">
        <f t="shared" si="0"/>
        <v>4.1156209076024632E-3</v>
      </c>
      <c r="H46" s="2">
        <f t="shared" si="1"/>
        <v>151.5232775961853</v>
      </c>
      <c r="I46" s="2">
        <f t="shared" si="2"/>
        <v>131.46857673599104</v>
      </c>
    </row>
    <row r="47" spans="4:9" x14ac:dyDescent="0.45">
      <c r="D47" s="4">
        <v>42490</v>
      </c>
      <c r="E47" s="5">
        <v>1.4784200000000001E-2</v>
      </c>
      <c r="F47" s="5">
        <v>1.49830592843864E-2</v>
      </c>
      <c r="G47" s="1">
        <f t="shared" si="0"/>
        <v>-1.9885928438639899E-4</v>
      </c>
      <c r="H47" s="2">
        <f t="shared" si="1"/>
        <v>153.76342803682283</v>
      </c>
      <c r="I47" s="2">
        <f t="shared" si="2"/>
        <v>133.43837821526031</v>
      </c>
    </row>
    <row r="48" spans="4:9" x14ac:dyDescent="0.45">
      <c r="D48" s="4">
        <v>42521</v>
      </c>
      <c r="E48" s="5">
        <v>-8.1584999999999991E-3</v>
      </c>
      <c r="F48" s="5">
        <v>-2.5971024282387602E-2</v>
      </c>
      <c r="G48" s="1">
        <f t="shared" si="0"/>
        <v>1.7812524282387603E-2</v>
      </c>
      <c r="H48" s="2">
        <f t="shared" si="1"/>
        <v>152.50894910918441</v>
      </c>
      <c r="I48" s="2">
        <f t="shared" si="2"/>
        <v>129.97284685442938</v>
      </c>
    </row>
    <row r="49" spans="4:9" x14ac:dyDescent="0.45">
      <c r="D49" s="4">
        <v>42551</v>
      </c>
      <c r="E49" s="5">
        <v>-2.7027000000000002E-2</v>
      </c>
      <c r="F49" s="5">
        <v>-3.6874139716733E-2</v>
      </c>
      <c r="G49" s="1">
        <f t="shared" si="0"/>
        <v>9.8471397167329972E-3</v>
      </c>
      <c r="H49" s="2">
        <f t="shared" si="1"/>
        <v>148.38708974161048</v>
      </c>
      <c r="I49" s="2">
        <f t="shared" si="2"/>
        <v>125.1802099401376</v>
      </c>
    </row>
    <row r="50" spans="4:9" x14ac:dyDescent="0.45">
      <c r="D50" s="4">
        <v>42582</v>
      </c>
      <c r="E50" s="5">
        <v>1.6304300000000001E-2</v>
      </c>
      <c r="F50" s="5">
        <v>-1.4339996732796701E-2</v>
      </c>
      <c r="G50" s="1">
        <f t="shared" si="0"/>
        <v>3.06442967327967E-2</v>
      </c>
      <c r="H50" s="2">
        <f t="shared" si="1"/>
        <v>150.80643736888462</v>
      </c>
      <c r="I50" s="2">
        <f t="shared" si="2"/>
        <v>123.38512613858522</v>
      </c>
    </row>
    <row r="51" spans="4:9" x14ac:dyDescent="0.45">
      <c r="D51" s="4">
        <v>42613</v>
      </c>
      <c r="E51" s="5">
        <v>2.3766999999999998E-3</v>
      </c>
      <c r="F51" s="5">
        <v>-2.30415129266026E-2</v>
      </c>
      <c r="G51" s="1">
        <f t="shared" si="0"/>
        <v>2.5418212926602599E-2</v>
      </c>
      <c r="H51" s="2">
        <f t="shared" si="1"/>
        <v>151.16485902857923</v>
      </c>
      <c r="I51" s="2">
        <f t="shared" si="2"/>
        <v>120.54214615971252</v>
      </c>
    </row>
    <row r="52" spans="4:9" x14ac:dyDescent="0.45">
      <c r="D52" s="4">
        <v>42643</v>
      </c>
      <c r="E52" s="5">
        <v>1.60047E-2</v>
      </c>
      <c r="F52" s="5">
        <v>2.4569314009615199E-2</v>
      </c>
      <c r="G52" s="1">
        <f t="shared" si="0"/>
        <v>-8.5646140096151992E-3</v>
      </c>
      <c r="H52" s="2">
        <f t="shared" si="1"/>
        <v>153.58420724787393</v>
      </c>
      <c r="I52" s="2">
        <f t="shared" si="2"/>
        <v>123.50378400010344</v>
      </c>
    </row>
    <row r="53" spans="4:9" x14ac:dyDescent="0.45">
      <c r="D53" s="4">
        <v>42674</v>
      </c>
      <c r="E53" s="5">
        <v>1.2252000000000001E-2</v>
      </c>
      <c r="F53" s="5">
        <v>2.9767624311811902E-2</v>
      </c>
      <c r="G53" s="1">
        <f t="shared" si="0"/>
        <v>-1.7515624311811903E-2</v>
      </c>
      <c r="H53" s="2">
        <f t="shared" si="1"/>
        <v>155.46592095507486</v>
      </c>
      <c r="I53" s="2">
        <f t="shared" si="2"/>
        <v>127.18019824330568</v>
      </c>
    </row>
    <row r="54" spans="4:9" x14ac:dyDescent="0.45">
      <c r="D54" s="4">
        <v>42704</v>
      </c>
      <c r="E54" s="5">
        <v>3.4582000000000002E-3</v>
      </c>
      <c r="F54" s="5">
        <v>-2.7558187188275199E-2</v>
      </c>
      <c r="G54" s="1">
        <f t="shared" si="0"/>
        <v>3.10163871882752E-2</v>
      </c>
      <c r="H54" s="2">
        <f t="shared" si="1"/>
        <v>156.00355320292172</v>
      </c>
      <c r="I54" s="2">
        <f t="shared" si="2"/>
        <v>123.67534253347472</v>
      </c>
    </row>
    <row r="55" spans="4:9" x14ac:dyDescent="0.45">
      <c r="D55" s="4">
        <v>42735</v>
      </c>
      <c r="E55" s="5">
        <v>6.8925999999999996E-3</v>
      </c>
      <c r="F55" s="5">
        <v>-3.9625705002161995E-3</v>
      </c>
      <c r="G55" s="1">
        <f t="shared" si="0"/>
        <v>1.0855170500216199E-2</v>
      </c>
      <c r="H55" s="2">
        <f t="shared" si="1"/>
        <v>157.07882329372819</v>
      </c>
      <c r="I55" s="2">
        <f t="shared" si="2"/>
        <v>123.18527026954744</v>
      </c>
    </row>
    <row r="56" spans="4:9" x14ac:dyDescent="0.45">
      <c r="D56" s="4">
        <v>42766</v>
      </c>
      <c r="E56" s="5">
        <v>-1.1979500000000001E-2</v>
      </c>
      <c r="F56" s="5">
        <v>-1.2095654200356401E-2</v>
      </c>
      <c r="G56" s="1">
        <f t="shared" si="0"/>
        <v>1.1615420035640013E-4</v>
      </c>
      <c r="H56" s="2">
        <f t="shared" si="1"/>
        <v>155.19709753008098</v>
      </c>
      <c r="I56" s="2">
        <f t="shared" si="2"/>
        <v>121.69526383778955</v>
      </c>
    </row>
    <row r="57" spans="4:9" x14ac:dyDescent="0.45">
      <c r="D57" s="4">
        <v>42794</v>
      </c>
      <c r="E57" s="5">
        <v>1.1547E-3</v>
      </c>
      <c r="F57" s="5">
        <v>1.9927177940859801E-2</v>
      </c>
      <c r="G57" s="1">
        <f t="shared" si="0"/>
        <v>-1.8772477940859799E-2</v>
      </c>
      <c r="H57" s="2">
        <f t="shared" si="1"/>
        <v>155.37630361859897</v>
      </c>
      <c r="I57" s="2">
        <f t="shared" si="2"/>
        <v>124.12030701484507</v>
      </c>
    </row>
    <row r="58" spans="4:9" x14ac:dyDescent="0.45">
      <c r="D58" s="4">
        <v>42825</v>
      </c>
      <c r="E58" s="5">
        <v>-5.7669999999999996E-3</v>
      </c>
      <c r="F58" s="5">
        <v>1.1131544975319501E-2</v>
      </c>
      <c r="G58" s="1">
        <f t="shared" si="0"/>
        <v>-1.68985449753195E-2</v>
      </c>
      <c r="H58" s="2">
        <f t="shared" si="1"/>
        <v>154.4802484756305</v>
      </c>
      <c r="I58" s="2">
        <f t="shared" si="2"/>
        <v>125.50195779473128</v>
      </c>
    </row>
    <row r="59" spans="4:9" x14ac:dyDescent="0.45">
      <c r="D59" s="4">
        <v>42855</v>
      </c>
      <c r="E59" s="5">
        <v>1.3921099999999999E-2</v>
      </c>
      <c r="F59" s="5">
        <v>1.05512006719987E-2</v>
      </c>
      <c r="G59" s="1">
        <f t="shared" si="0"/>
        <v>3.3698993280012988E-3</v>
      </c>
      <c r="H59" s="2">
        <f t="shared" si="1"/>
        <v>156.63078346268458</v>
      </c>
      <c r="I59" s="2">
        <f t="shared" si="2"/>
        <v>126.82615413615221</v>
      </c>
    </row>
    <row r="60" spans="4:9" x14ac:dyDescent="0.45">
      <c r="D60" s="4">
        <v>42886</v>
      </c>
      <c r="E60" s="5">
        <v>1.43021E-2</v>
      </c>
      <c r="F60" s="5">
        <v>1.5857890523137901E-2</v>
      </c>
      <c r="G60" s="1">
        <f t="shared" si="0"/>
        <v>-1.5557905231379007E-3</v>
      </c>
      <c r="H60" s="2">
        <f t="shared" si="1"/>
        <v>158.87093259084625</v>
      </c>
      <c r="I60" s="2">
        <f t="shared" si="2"/>
        <v>128.83734940391392</v>
      </c>
    </row>
    <row r="61" spans="4:9" x14ac:dyDescent="0.45">
      <c r="D61" s="4">
        <v>42916</v>
      </c>
      <c r="E61" s="5">
        <v>1.18443E-2</v>
      </c>
      <c r="F61" s="5">
        <v>3.8938562760346602E-3</v>
      </c>
      <c r="G61" s="1">
        <f t="shared" si="0"/>
        <v>7.9504437239653405E-3</v>
      </c>
      <c r="H61" s="2">
        <f t="shared" si="1"/>
        <v>160.75264757773201</v>
      </c>
      <c r="I61" s="2">
        <f t="shared" si="2"/>
        <v>129.33902352547801</v>
      </c>
    </row>
    <row r="62" spans="4:9" x14ac:dyDescent="0.45">
      <c r="D62" s="4">
        <v>42947</v>
      </c>
      <c r="E62" s="5">
        <v>1.1705700000000001E-2</v>
      </c>
      <c r="F62" s="5">
        <v>7.4861223140914E-3</v>
      </c>
      <c r="G62" s="1">
        <f t="shared" si="0"/>
        <v>4.2195776859086011E-3</v>
      </c>
      <c r="H62" s="2">
        <f t="shared" si="1"/>
        <v>162.63436984448268</v>
      </c>
      <c r="I62" s="2">
        <f t="shared" si="2"/>
        <v>130.30727127557489</v>
      </c>
    </row>
    <row r="63" spans="4:9" x14ac:dyDescent="0.45">
      <c r="D63" s="4">
        <v>42978</v>
      </c>
      <c r="E63" s="5">
        <v>1.04683E-2</v>
      </c>
      <c r="F63" s="5">
        <v>7.7610487410621999E-3</v>
      </c>
      <c r="G63" s="1">
        <f t="shared" si="0"/>
        <v>2.7072512589377999E-3</v>
      </c>
      <c r="H63" s="2">
        <f t="shared" si="1"/>
        <v>164.3368752183257</v>
      </c>
      <c r="I63" s="2">
        <f t="shared" si="2"/>
        <v>131.31859235925944</v>
      </c>
    </row>
    <row r="64" spans="4:9" x14ac:dyDescent="0.45">
      <c r="D64" s="4">
        <v>43008</v>
      </c>
      <c r="E64" s="5">
        <v>-1.0905100000000001E-2</v>
      </c>
      <c r="F64" s="5">
        <v>-2.0206859074733699E-2</v>
      </c>
      <c r="G64" s="1">
        <f t="shared" ref="G64" si="3">E64-F64</f>
        <v>9.3017590747336981E-3</v>
      </c>
      <c r="H64" s="2">
        <f t="shared" ref="H64:I64" si="4">H63*(1+E64)</f>
        <v>162.54476516038233</v>
      </c>
      <c r="I64" s="2">
        <f t="shared" si="4"/>
        <v>128.66505606956349</v>
      </c>
    </row>
    <row r="65" spans="4:9" x14ac:dyDescent="0.45">
      <c r="D65" s="4">
        <v>43039</v>
      </c>
      <c r="E65" s="5">
        <v>7.1665000000000001E-3</v>
      </c>
      <c r="F65" s="5">
        <v>1.16820210551051E-2</v>
      </c>
      <c r="G65" s="1">
        <f t="shared" ref="G65" si="5">E65-F65</f>
        <v>-4.5155210551050999E-3</v>
      </c>
      <c r="H65" s="2">
        <f t="shared" ref="H65" si="6">H64*(1+E65)</f>
        <v>163.70964221990423</v>
      </c>
      <c r="I65" s="2">
        <f t="shared" ref="I65" si="7">I64*(1+F65)</f>
        <v>130.16812396362442</v>
      </c>
    </row>
    <row r="66" spans="4:9" x14ac:dyDescent="0.45">
      <c r="D66" s="4">
        <v>43069</v>
      </c>
      <c r="E66" s="5">
        <v>5.4735000000000001E-3</v>
      </c>
      <c r="F66" s="5">
        <v>-4.0922132743404999E-3</v>
      </c>
      <c r="G66" s="1">
        <f t="shared" ref="G66:G101" si="8">E66-F66</f>
        <v>9.5657132743405E-3</v>
      </c>
      <c r="H66" s="2">
        <f t="shared" ref="H66:H101" si="9">H65*(1+E66)</f>
        <v>164.60570694659486</v>
      </c>
      <c r="I66" s="2">
        <f t="shared" ref="I66:I101" si="10">I65*(1+F66)</f>
        <v>129.63544823884448</v>
      </c>
    </row>
    <row r="67" spans="4:9" x14ac:dyDescent="0.45">
      <c r="D67" s="4">
        <v>43100</v>
      </c>
      <c r="E67" s="5">
        <v>-2.1774599999999998E-2</v>
      </c>
      <c r="F67" s="5">
        <v>-8.2939026406610907E-3</v>
      </c>
      <c r="G67" s="1">
        <f t="shared" si="8"/>
        <v>-1.3480697359338907E-2</v>
      </c>
      <c r="H67" s="2">
        <f t="shared" si="9"/>
        <v>161.02148352011554</v>
      </c>
      <c r="I67" s="2">
        <f t="shared" si="10"/>
        <v>128.56026445237305</v>
      </c>
    </row>
    <row r="68" spans="4:9" x14ac:dyDescent="0.45">
      <c r="D68" s="4">
        <v>43131</v>
      </c>
      <c r="E68" s="5">
        <v>5.0083000000000003E-3</v>
      </c>
      <c r="F68" s="5">
        <v>2.8125902689442E-3</v>
      </c>
      <c r="G68" s="1">
        <f t="shared" si="8"/>
        <v>2.1957097310558002E-3</v>
      </c>
      <c r="H68" s="2">
        <f t="shared" si="9"/>
        <v>161.82792741602935</v>
      </c>
      <c r="I68" s="2">
        <f t="shared" si="10"/>
        <v>128.9218518011447</v>
      </c>
    </row>
    <row r="69" spans="4:9" x14ac:dyDescent="0.45">
      <c r="D69" s="4">
        <v>43159</v>
      </c>
      <c r="E69" s="5">
        <v>1.49502E-2</v>
      </c>
      <c r="F69" s="5">
        <v>1.8313944674098498E-2</v>
      </c>
      <c r="G69" s="1">
        <f t="shared" si="8"/>
        <v>-3.3637446740984976E-3</v>
      </c>
      <c r="H69" s="2">
        <f t="shared" si="9"/>
        <v>164.24728729648447</v>
      </c>
      <c r="I69" s="2">
        <f t="shared" si="10"/>
        <v>131.2829194623132</v>
      </c>
    </row>
    <row r="70" spans="4:9" x14ac:dyDescent="0.45">
      <c r="D70" s="4">
        <v>43190</v>
      </c>
      <c r="E70" s="5">
        <v>1.6367E-3</v>
      </c>
      <c r="F70" s="5">
        <v>-7.989836530920549E-4</v>
      </c>
      <c r="G70" s="1">
        <f t="shared" si="8"/>
        <v>2.4356836530920549E-3</v>
      </c>
      <c r="H70" s="2">
        <f t="shared" si="9"/>
        <v>164.51611083160262</v>
      </c>
      <c r="I70" s="2">
        <f t="shared" si="10"/>
        <v>131.1780265557326</v>
      </c>
    </row>
    <row r="71" spans="4:9" x14ac:dyDescent="0.45">
      <c r="D71" s="4">
        <v>43220</v>
      </c>
      <c r="E71" s="5">
        <v>1.68845E-2</v>
      </c>
      <c r="F71" s="5">
        <v>2.0688370706995501E-2</v>
      </c>
      <c r="G71" s="1">
        <f t="shared" si="8"/>
        <v>-3.8038707069955012E-3</v>
      </c>
      <c r="H71" s="2">
        <f t="shared" si="9"/>
        <v>167.2938831049388</v>
      </c>
      <c r="I71" s="2">
        <f t="shared" si="10"/>
        <v>133.89188619772972</v>
      </c>
    </row>
    <row r="72" spans="4:9" x14ac:dyDescent="0.45">
      <c r="D72" s="4">
        <v>43251</v>
      </c>
      <c r="E72" s="5">
        <v>-5.3560000000000001E-4</v>
      </c>
      <c r="F72" s="5">
        <v>6.7904073027895695E-3</v>
      </c>
      <c r="G72" s="1">
        <f t="shared" si="8"/>
        <v>-7.3260073027895693E-3</v>
      </c>
      <c r="H72" s="2">
        <f t="shared" si="9"/>
        <v>167.20428050114779</v>
      </c>
      <c r="I72" s="2">
        <f t="shared" si="10"/>
        <v>134.80106663955104</v>
      </c>
    </row>
    <row r="73" spans="4:9" x14ac:dyDescent="0.45">
      <c r="D73" s="4">
        <v>43281</v>
      </c>
      <c r="E73" s="5">
        <v>5.3589999999999996E-4</v>
      </c>
      <c r="F73" s="5">
        <v>1.25902583781956E-3</v>
      </c>
      <c r="G73" s="1">
        <f t="shared" si="8"/>
        <v>-7.2312583781956007E-4</v>
      </c>
      <c r="H73" s="2">
        <f t="shared" si="9"/>
        <v>167.29388527506836</v>
      </c>
      <c r="I73" s="2">
        <f t="shared" si="10"/>
        <v>134.97078466541586</v>
      </c>
    </row>
    <row r="74" spans="4:9" x14ac:dyDescent="0.45">
      <c r="D74" s="4">
        <v>43312</v>
      </c>
      <c r="E74" s="5">
        <v>4.8205999999999995E-3</v>
      </c>
      <c r="F74" s="5">
        <v>8.8817448767075603E-4</v>
      </c>
      <c r="G74" s="1">
        <f t="shared" si="8"/>
        <v>3.9324255123292431E-3</v>
      </c>
      <c r="H74" s="2">
        <f t="shared" si="9"/>
        <v>168.10034217842534</v>
      </c>
      <c r="I74" s="2">
        <f t="shared" si="10"/>
        <v>135.09066227293658</v>
      </c>
    </row>
    <row r="75" spans="4:9" x14ac:dyDescent="0.45">
      <c r="D75" s="4">
        <v>43343</v>
      </c>
      <c r="E75" s="5">
        <v>-1.81237E-2</v>
      </c>
      <c r="F75" s="5">
        <v>-2.5522002599462898E-2</v>
      </c>
      <c r="G75" s="1">
        <f t="shared" si="8"/>
        <v>7.3983025994628984E-3</v>
      </c>
      <c r="H75" s="2">
        <f t="shared" si="9"/>
        <v>165.05374200688621</v>
      </c>
      <c r="I75" s="2">
        <f t="shared" si="10"/>
        <v>131.64287803924353</v>
      </c>
    </row>
    <row r="76" spans="4:9" x14ac:dyDescent="0.45">
      <c r="D76" s="4">
        <v>43373</v>
      </c>
      <c r="E76" s="5">
        <v>-1.24864E-2</v>
      </c>
      <c r="F76" s="5">
        <v>-1.2533498961934399E-2</v>
      </c>
      <c r="G76" s="1">
        <f t="shared" si="8"/>
        <v>4.7098961934399081E-5</v>
      </c>
      <c r="H76" s="2">
        <f t="shared" si="9"/>
        <v>162.99281496269143</v>
      </c>
      <c r="I76" s="2">
        <f t="shared" si="10"/>
        <v>129.99293216399261</v>
      </c>
    </row>
    <row r="77" spans="4:9" x14ac:dyDescent="0.45">
      <c r="D77" s="4">
        <v>43404</v>
      </c>
      <c r="E77" s="5">
        <v>3.9582199999999998E-2</v>
      </c>
      <c r="F77" s="5">
        <v>4.9199101871434996E-2</v>
      </c>
      <c r="G77" s="1">
        <f t="shared" si="8"/>
        <v>-9.6169018714349977E-3</v>
      </c>
      <c r="H77" s="2">
        <f t="shared" si="9"/>
        <v>169.44442916310766</v>
      </c>
      <c r="I77" s="2">
        <f t="shared" si="10"/>
        <v>136.38846767609542</v>
      </c>
    </row>
    <row r="78" spans="4:9" x14ac:dyDescent="0.45">
      <c r="D78" s="4">
        <v>43434</v>
      </c>
      <c r="E78" s="5">
        <v>5.2880000000000006E-4</v>
      </c>
      <c r="F78" s="5">
        <v>-4.2394640362081095E-3</v>
      </c>
      <c r="G78" s="1">
        <f t="shared" si="8"/>
        <v>4.7682640362081098E-3</v>
      </c>
      <c r="H78" s="2">
        <f t="shared" si="9"/>
        <v>169.53403137724914</v>
      </c>
      <c r="I78" s="2">
        <f t="shared" si="10"/>
        <v>135.81025367242907</v>
      </c>
    </row>
    <row r="79" spans="4:9" x14ac:dyDescent="0.45">
      <c r="D79" s="4">
        <v>43465</v>
      </c>
      <c r="E79" s="5">
        <v>-4.2282999999999999E-3</v>
      </c>
      <c r="F79" s="5">
        <v>-9.9997601400784106E-3</v>
      </c>
      <c r="G79" s="1">
        <f t="shared" si="8"/>
        <v>5.7714601400784106E-3</v>
      </c>
      <c r="H79" s="2">
        <f t="shared" si="9"/>
        <v>168.81719063237671</v>
      </c>
      <c r="I79" s="2">
        <f t="shared" si="10"/>
        <v>134.45218371114157</v>
      </c>
    </row>
    <row r="80" spans="4:9" x14ac:dyDescent="0.45">
      <c r="D80" s="4">
        <v>43496</v>
      </c>
      <c r="E80" s="5">
        <v>-3.1846999999999999E-3</v>
      </c>
      <c r="F80" s="5">
        <v>-1.0011120775497899E-2</v>
      </c>
      <c r="G80" s="1">
        <f t="shared" si="8"/>
        <v>6.8264207754978982E-3</v>
      </c>
      <c r="H80" s="2">
        <f t="shared" si="9"/>
        <v>168.27955852536977</v>
      </c>
      <c r="I80" s="2">
        <f t="shared" si="10"/>
        <v>133.1061666614799</v>
      </c>
    </row>
    <row r="81" spans="4:9" x14ac:dyDescent="0.45">
      <c r="D81" s="4">
        <v>43524</v>
      </c>
      <c r="E81" s="5">
        <v>1.22471E-2</v>
      </c>
      <c r="F81" s="5">
        <v>9.7428103639425299E-3</v>
      </c>
      <c r="G81" s="1">
        <f t="shared" si="8"/>
        <v>2.5042896360574704E-3</v>
      </c>
      <c r="H81" s="2">
        <f t="shared" si="9"/>
        <v>170.34049510658582</v>
      </c>
      <c r="I81" s="2">
        <f t="shared" si="10"/>
        <v>134.40299480153402</v>
      </c>
    </row>
    <row r="82" spans="4:9" x14ac:dyDescent="0.45">
      <c r="D82" s="4">
        <v>43555</v>
      </c>
      <c r="E82" s="5">
        <v>2.7880099999999998E-2</v>
      </c>
      <c r="F82" s="5">
        <v>3.7509391890253999E-2</v>
      </c>
      <c r="G82" s="1">
        <f t="shared" si="8"/>
        <v>-9.6292918902540006E-3</v>
      </c>
      <c r="H82" s="2">
        <f t="shared" si="9"/>
        <v>175.08960514420693</v>
      </c>
      <c r="I82" s="2">
        <f t="shared" si="10"/>
        <v>139.44436940476854</v>
      </c>
    </row>
    <row r="83" spans="4:9" x14ac:dyDescent="0.45">
      <c r="D83" s="4">
        <v>43585</v>
      </c>
      <c r="E83" s="5">
        <v>3.1217999999999999E-2</v>
      </c>
      <c r="F83" s="5">
        <v>2.2758172805128696E-2</v>
      </c>
      <c r="G83" s="1">
        <f t="shared" si="8"/>
        <v>8.4598271948713027E-3</v>
      </c>
      <c r="H83" s="2">
        <f t="shared" si="9"/>
        <v>180.55555243759878</v>
      </c>
      <c r="I83" s="2">
        <f t="shared" si="10"/>
        <v>142.61786846038447</v>
      </c>
    </row>
    <row r="84" spans="4:9" x14ac:dyDescent="0.45">
      <c r="D84" s="4">
        <v>43616</v>
      </c>
      <c r="E84" s="5">
        <v>8.933E-3</v>
      </c>
      <c r="F84" s="5">
        <v>1.25306070240838E-2</v>
      </c>
      <c r="G84" s="1">
        <f t="shared" si="8"/>
        <v>-3.5976070240838001E-3</v>
      </c>
      <c r="H84" s="2">
        <f t="shared" si="9"/>
        <v>182.16845518752388</v>
      </c>
      <c r="I84" s="2">
        <f t="shared" si="10"/>
        <v>144.40495692467402</v>
      </c>
    </row>
    <row r="85" spans="4:9" x14ac:dyDescent="0.45">
      <c r="D85" s="4">
        <v>43646</v>
      </c>
      <c r="E85" s="5">
        <v>1.7707799999999999E-2</v>
      </c>
      <c r="F85" s="5">
        <v>1.5181798084340501E-2</v>
      </c>
      <c r="G85" s="1">
        <f t="shared" si="8"/>
        <v>2.5260019156594978E-3</v>
      </c>
      <c r="H85" s="2">
        <f t="shared" si="9"/>
        <v>185.39425775829349</v>
      </c>
      <c r="I85" s="2">
        <f t="shared" si="10"/>
        <v>146.59728382308231</v>
      </c>
    </row>
    <row r="86" spans="4:9" x14ac:dyDescent="0.45">
      <c r="D86" s="4">
        <v>43677</v>
      </c>
      <c r="E86" s="5">
        <v>2.2232999999999999E-2</v>
      </c>
      <c r="F86" s="5">
        <v>2.5683074680461E-2</v>
      </c>
      <c r="G86" s="1">
        <f t="shared" si="8"/>
        <v>-3.4500746804610009E-3</v>
      </c>
      <c r="H86" s="2">
        <f t="shared" si="9"/>
        <v>189.51612829103362</v>
      </c>
      <c r="I86" s="2">
        <f t="shared" si="10"/>
        <v>150.36235281146327</v>
      </c>
    </row>
    <row r="87" spans="4:9" x14ac:dyDescent="0.45">
      <c r="D87" s="4">
        <v>43708</v>
      </c>
      <c r="E87" s="5">
        <v>7.0921999999999999E-3</v>
      </c>
      <c r="F87" s="5">
        <v>9.4717731627318395E-3</v>
      </c>
      <c r="G87" s="1">
        <f t="shared" si="8"/>
        <v>-2.3795731627318396E-3</v>
      </c>
      <c r="H87" s="2">
        <f t="shared" si="9"/>
        <v>190.86021457609928</v>
      </c>
      <c r="I87" s="2">
        <f t="shared" si="10"/>
        <v>151.78655090950809</v>
      </c>
    </row>
    <row r="88" spans="4:9" x14ac:dyDescent="0.45">
      <c r="D88" s="4">
        <v>43738</v>
      </c>
      <c r="E88" s="5">
        <v>7.5116999999999996E-3</v>
      </c>
      <c r="F88" s="5">
        <v>7.8376835481610493E-3</v>
      </c>
      <c r="G88" s="1">
        <f t="shared" si="8"/>
        <v>-3.2598354816104971E-4</v>
      </c>
      <c r="H88" s="2">
        <f t="shared" si="9"/>
        <v>192.29389924993058</v>
      </c>
      <c r="I88" s="2">
        <f t="shared" si="10"/>
        <v>152.97620586240365</v>
      </c>
    </row>
    <row r="89" spans="4:9" x14ac:dyDescent="0.45">
      <c r="D89" s="4">
        <v>43769</v>
      </c>
      <c r="E89" s="5">
        <v>6.0577999999999995E-3</v>
      </c>
      <c r="F89" s="5">
        <v>6.1988134734227698E-3</v>
      </c>
      <c r="G89" s="1">
        <f t="shared" si="8"/>
        <v>-1.4101347342277033E-4</v>
      </c>
      <c r="H89" s="2">
        <f t="shared" si="9"/>
        <v>193.4587772328068</v>
      </c>
      <c r="I89" s="2">
        <f t="shared" si="10"/>
        <v>153.9244768284166</v>
      </c>
    </row>
    <row r="90" spans="4:9" x14ac:dyDescent="0.45">
      <c r="D90" s="4">
        <v>43799</v>
      </c>
      <c r="E90" s="5">
        <v>-1.1116299999999999E-2</v>
      </c>
      <c r="F90" s="5">
        <v>-5.5807515920062098E-3</v>
      </c>
      <c r="G90" s="1">
        <f t="shared" si="8"/>
        <v>-5.5355484079937893E-3</v>
      </c>
      <c r="H90" s="2">
        <f t="shared" si="9"/>
        <v>191.30823142745376</v>
      </c>
      <c r="I90" s="2">
        <f t="shared" si="10"/>
        <v>153.06546255930769</v>
      </c>
    </row>
    <row r="91" spans="4:9" x14ac:dyDescent="0.45">
      <c r="D91" s="4">
        <v>43830</v>
      </c>
      <c r="E91" s="5">
        <v>5.6205999999999999E-3</v>
      </c>
      <c r="F91" s="5">
        <v>3.9839959138501203E-3</v>
      </c>
      <c r="G91" s="1">
        <f t="shared" si="8"/>
        <v>1.6366040861498796E-3</v>
      </c>
      <c r="H91" s="2">
        <f t="shared" si="9"/>
        <v>192.38349847301492</v>
      </c>
      <c r="I91" s="2">
        <f t="shared" si="10"/>
        <v>153.67527473669554</v>
      </c>
    </row>
    <row r="92" spans="4:9" x14ac:dyDescent="0.45">
      <c r="D92" s="4">
        <v>43861</v>
      </c>
      <c r="E92" s="5">
        <v>1.8630600000000001E-2</v>
      </c>
      <c r="F92" s="5">
        <v>1.50587596872922E-2</v>
      </c>
      <c r="G92" s="1">
        <f t="shared" si="8"/>
        <v>3.5718403127078004E-3</v>
      </c>
      <c r="H92" s="2">
        <f t="shared" si="9"/>
        <v>195.96771847966627</v>
      </c>
      <c r="I92" s="2">
        <f t="shared" si="10"/>
        <v>155.98943376883403</v>
      </c>
    </row>
    <row r="93" spans="4:9" x14ac:dyDescent="0.45">
      <c r="D93" s="4">
        <v>43890</v>
      </c>
      <c r="E93" s="5">
        <v>2.0118900000000002E-2</v>
      </c>
      <c r="F93" s="5">
        <v>1.54430559500147E-2</v>
      </c>
      <c r="G93" s="1">
        <f t="shared" si="8"/>
        <v>4.6758440499853025E-3</v>
      </c>
      <c r="H93" s="2">
        <f t="shared" si="9"/>
        <v>199.91037341098681</v>
      </c>
      <c r="I93" s="2">
        <f t="shared" si="10"/>
        <v>158.39838732213724</v>
      </c>
    </row>
    <row r="94" spans="4:9" x14ac:dyDescent="0.45">
      <c r="D94" s="4">
        <v>43921</v>
      </c>
      <c r="E94" s="5">
        <v>1.3447000000000001E-3</v>
      </c>
      <c r="F94" s="5">
        <v>5.2627141126702004E-3</v>
      </c>
      <c r="G94" s="1">
        <f t="shared" si="8"/>
        <v>-3.9180141126702005E-3</v>
      </c>
      <c r="H94" s="2">
        <f t="shared" si="9"/>
        <v>200.17919289011255</v>
      </c>
      <c r="I94" s="2">
        <f t="shared" si="10"/>
        <v>159.23199275052164</v>
      </c>
    </row>
    <row r="95" spans="4:9" x14ac:dyDescent="0.45">
      <c r="D95" s="4">
        <v>43951</v>
      </c>
      <c r="E95" s="5">
        <v>5.8192000000000001E-3</v>
      </c>
      <c r="F95" s="5">
        <v>6.5240072829939599E-3</v>
      </c>
      <c r="G95" s="1">
        <f t="shared" si="8"/>
        <v>-7.0480728299395987E-4</v>
      </c>
      <c r="H95" s="2">
        <f t="shared" si="9"/>
        <v>201.34407564937868</v>
      </c>
      <c r="I95" s="2">
        <f t="shared" si="10"/>
        <v>160.27082343091169</v>
      </c>
    </row>
    <row r="96" spans="4:9" x14ac:dyDescent="0.45">
      <c r="D96" s="4">
        <v>43982</v>
      </c>
      <c r="E96" s="5">
        <v>-3.5603000000000002E-3</v>
      </c>
      <c r="F96" s="5">
        <v>-9.8475809910182292E-3</v>
      </c>
      <c r="G96" s="1">
        <f t="shared" si="8"/>
        <v>6.2872809910182285E-3</v>
      </c>
      <c r="H96" s="2">
        <f t="shared" si="9"/>
        <v>200.62723033684421</v>
      </c>
      <c r="I96" s="2">
        <f t="shared" si="10"/>
        <v>158.6925435166786</v>
      </c>
    </row>
    <row r="97" spans="4:9" x14ac:dyDescent="0.45">
      <c r="D97" s="4">
        <v>44012</v>
      </c>
      <c r="E97" s="5">
        <v>-4.4659999999999996E-4</v>
      </c>
      <c r="F97" s="5">
        <v>-1.8413068557382401E-3</v>
      </c>
      <c r="G97" s="1">
        <f t="shared" si="8"/>
        <v>1.3947068557382401E-3</v>
      </c>
      <c r="H97" s="2">
        <f t="shared" si="9"/>
        <v>200.53763021577578</v>
      </c>
      <c r="I97" s="2">
        <f t="shared" si="10"/>
        <v>158.40034184834678</v>
      </c>
    </row>
    <row r="98" spans="4:9" x14ac:dyDescent="0.45">
      <c r="D98" s="4">
        <v>44043</v>
      </c>
      <c r="E98" s="5">
        <v>1.0277000000000001E-2</v>
      </c>
      <c r="F98" s="5">
        <v>7.7880626911286301E-3</v>
      </c>
      <c r="G98" s="1">
        <f t="shared" si="8"/>
        <v>2.4889373088713713E-3</v>
      </c>
      <c r="H98" s="2">
        <f t="shared" si="9"/>
        <v>202.59855544150332</v>
      </c>
      <c r="I98" s="2">
        <f t="shared" si="10"/>
        <v>159.63397364095792</v>
      </c>
    </row>
    <row r="99" spans="4:9" x14ac:dyDescent="0.45">
      <c r="D99" s="4">
        <v>44074</v>
      </c>
      <c r="E99" s="5">
        <v>1.1941600000000002E-2</v>
      </c>
      <c r="F99" s="5">
        <v>1.1403057684616E-2</v>
      </c>
      <c r="G99" s="1">
        <f t="shared" si="8"/>
        <v>5.3854231538400139E-4</v>
      </c>
      <c r="H99" s="2">
        <f t="shared" si="9"/>
        <v>205.01790635116359</v>
      </c>
      <c r="I99" s="2">
        <f t="shared" si="10"/>
        <v>161.45428905081025</v>
      </c>
    </row>
    <row r="100" spans="4:9" x14ac:dyDescent="0.45">
      <c r="D100" s="4">
        <v>44104</v>
      </c>
      <c r="E100" s="5">
        <v>6.5558999999999999E-3</v>
      </c>
      <c r="F100" s="5">
        <v>7.3945992187756104E-3</v>
      </c>
      <c r="G100" s="1">
        <f t="shared" si="8"/>
        <v>-8.3869921877561052E-4</v>
      </c>
      <c r="H100" s="2">
        <f t="shared" si="9"/>
        <v>206.36198324341117</v>
      </c>
      <c r="I100" s="2">
        <f t="shared" si="10"/>
        <v>162.64817881049333</v>
      </c>
    </row>
    <row r="101" spans="4:9" x14ac:dyDescent="0.45">
      <c r="D101" s="4">
        <v>44135</v>
      </c>
      <c r="E101" s="5">
        <v>7.3816999999999997E-3</v>
      </c>
      <c r="F101" s="5">
        <v>7.8570470080927494E-3</v>
      </c>
      <c r="G101" s="1">
        <f t="shared" si="8"/>
        <v>-4.7534700809274966E-4</v>
      </c>
      <c r="H101" s="2">
        <f t="shared" si="9"/>
        <v>207.88528549511906</v>
      </c>
      <c r="I101" s="2">
        <f t="shared" si="10"/>
        <v>163.92611319718804</v>
      </c>
    </row>
    <row r="102" spans="4:9" x14ac:dyDescent="0.45">
      <c r="D102" s="4">
        <v>44165</v>
      </c>
      <c r="E102" s="5">
        <v>-3.4483000000000001E-3</v>
      </c>
      <c r="F102" s="5">
        <v>-2.7602241564325097E-3</v>
      </c>
      <c r="G102" s="1">
        <f t="shared" ref="G102:G124" si="11">E102-F102</f>
        <v>-6.880758435674904E-4</v>
      </c>
      <c r="H102" s="2">
        <f t="shared" ref="H102:H124" si="12">H101*(1+E102)</f>
        <v>207.16843466514626</v>
      </c>
      <c r="I102" s="2">
        <f t="shared" ref="I102:I124" si="13">I101*(1+F102)</f>
        <v>163.47364037967108</v>
      </c>
    </row>
    <row r="103" spans="4:9" x14ac:dyDescent="0.45">
      <c r="D103" s="4">
        <v>44196</v>
      </c>
      <c r="E103" s="5">
        <v>5.1903000000000001E-3</v>
      </c>
      <c r="F103" s="5">
        <v>4.0292449051570998E-3</v>
      </c>
      <c r="G103" s="1">
        <f t="shared" si="11"/>
        <v>1.1610550948429003E-3</v>
      </c>
      <c r="H103" s="2">
        <f t="shared" si="12"/>
        <v>208.24370099158878</v>
      </c>
      <c r="I103" s="2">
        <f t="shared" si="13"/>
        <v>164.13231571229835</v>
      </c>
    </row>
    <row r="104" spans="4:9" x14ac:dyDescent="0.45">
      <c r="D104" s="4">
        <v>44227</v>
      </c>
      <c r="E104" s="5">
        <v>4.3029000000000001E-3</v>
      </c>
      <c r="F104" s="5">
        <v>5.9918269812822E-3</v>
      </c>
      <c r="G104" s="1">
        <f t="shared" si="11"/>
        <v>-1.6889269812821999E-3</v>
      </c>
      <c r="H104" s="2">
        <f t="shared" si="12"/>
        <v>209.1397528125855</v>
      </c>
      <c r="I104" s="2">
        <f t="shared" si="13"/>
        <v>165.11576815008362</v>
      </c>
    </row>
    <row r="105" spans="4:9" x14ac:dyDescent="0.45">
      <c r="D105" s="4">
        <v>44255</v>
      </c>
      <c r="E105" s="5">
        <v>-5.1414000000000008E-3</v>
      </c>
      <c r="F105" s="5">
        <v>-5.54775170062615E-3</v>
      </c>
      <c r="G105" s="1">
        <f t="shared" si="11"/>
        <v>4.0635170062614922E-4</v>
      </c>
      <c r="H105" s="2">
        <f t="shared" si="12"/>
        <v>208.06448168747488</v>
      </c>
      <c r="I105" s="2">
        <f t="shared" si="13"/>
        <v>164.19974686652881</v>
      </c>
    </row>
    <row r="106" spans="4:9" x14ac:dyDescent="0.45">
      <c r="D106" s="4">
        <v>44286</v>
      </c>
      <c r="E106" s="5">
        <v>-5.1680000000000007E-3</v>
      </c>
      <c r="F106" s="5">
        <v>-8.07840336467857E-3</v>
      </c>
      <c r="G106" s="1">
        <f t="shared" si="11"/>
        <v>2.9104033646785692E-3</v>
      </c>
      <c r="H106" s="2">
        <f t="shared" si="12"/>
        <v>206.98920444611403</v>
      </c>
      <c r="I106" s="2">
        <f t="shared" si="13"/>
        <v>162.87327507896288</v>
      </c>
    </row>
    <row r="107" spans="4:9" x14ac:dyDescent="0.45">
      <c r="D107" s="4">
        <v>44316</v>
      </c>
      <c r="E107" s="5">
        <v>-6.4935000000000001E-3</v>
      </c>
      <c r="F107" s="5">
        <v>-7.7841868204841999E-3</v>
      </c>
      <c r="G107" s="1">
        <f t="shared" si="11"/>
        <v>1.2906868204841998E-3</v>
      </c>
      <c r="H107" s="2">
        <f t="shared" si="12"/>
        <v>205.64512004704318</v>
      </c>
      <c r="I107" s="2">
        <f t="shared" si="13"/>
        <v>161.60543907768411</v>
      </c>
    </row>
    <row r="108" spans="4:9" x14ac:dyDescent="0.45">
      <c r="D108" s="4">
        <v>44347</v>
      </c>
      <c r="E108" s="5">
        <v>-7.8430999999999987E-3</v>
      </c>
      <c r="F108" s="5">
        <v>-1.3396600657936998E-2</v>
      </c>
      <c r="G108" s="1">
        <f t="shared" si="11"/>
        <v>5.5535006579369994E-3</v>
      </c>
      <c r="H108" s="2">
        <f t="shared" si="12"/>
        <v>204.0322248060022</v>
      </c>
      <c r="I108" s="2">
        <f t="shared" si="13"/>
        <v>159.4404755462098</v>
      </c>
    </row>
    <row r="109" spans="4:9" x14ac:dyDescent="0.45">
      <c r="D109" s="4">
        <v>44377</v>
      </c>
      <c r="E109" s="5">
        <v>-1.2296899999999999E-2</v>
      </c>
      <c r="F109" s="5">
        <v>-1.8371641638573501E-2</v>
      </c>
      <c r="G109" s="1">
        <f t="shared" si="11"/>
        <v>6.0747416385735012E-3</v>
      </c>
      <c r="H109" s="2">
        <f t="shared" si="12"/>
        <v>201.52326094078529</v>
      </c>
      <c r="I109" s="2">
        <f t="shared" si="13"/>
        <v>156.51129226679109</v>
      </c>
    </row>
    <row r="110" spans="4:9" x14ac:dyDescent="0.45">
      <c r="D110" s="4">
        <v>44408</v>
      </c>
      <c r="E110" s="5">
        <v>1.11161E-2</v>
      </c>
      <c r="F110" s="5">
        <v>1.7741405075990299E-2</v>
      </c>
      <c r="G110" s="1">
        <f t="shared" si="11"/>
        <v>-6.6253050759902989E-3</v>
      </c>
      <c r="H110" s="2">
        <f t="shared" si="12"/>
        <v>203.76341366172915</v>
      </c>
      <c r="I110" s="2">
        <f t="shared" si="13"/>
        <v>159.28802250186294</v>
      </c>
    </row>
    <row r="111" spans="4:9" x14ac:dyDescent="0.45">
      <c r="D111" s="4">
        <v>44439</v>
      </c>
      <c r="E111" s="5">
        <v>-1.3192999999999998E-3</v>
      </c>
      <c r="F111" s="5">
        <v>1.3722386509114001E-3</v>
      </c>
      <c r="G111" s="1">
        <f t="shared" si="11"/>
        <v>-2.6915386509113997E-3</v>
      </c>
      <c r="H111" s="2">
        <f t="shared" si="12"/>
        <v>203.49458859008521</v>
      </c>
      <c r="I111" s="2">
        <f t="shared" si="13"/>
        <v>159.50660368296724</v>
      </c>
    </row>
    <row r="112" spans="4:9" x14ac:dyDescent="0.45">
      <c r="D112" s="4">
        <v>44469</v>
      </c>
      <c r="E112" s="5">
        <v>3.5227000000000001E-3</v>
      </c>
      <c r="F112" s="5">
        <v>6.7190438943494002E-3</v>
      </c>
      <c r="G112" s="1">
        <f t="shared" si="11"/>
        <v>-3.1963438943494E-3</v>
      </c>
      <c r="H112" s="2">
        <f t="shared" si="12"/>
        <v>204.2114389773115</v>
      </c>
      <c r="I112" s="2">
        <f t="shared" si="13"/>
        <v>160.5783355545517</v>
      </c>
    </row>
    <row r="113" spans="4:9" x14ac:dyDescent="0.45">
      <c r="D113" s="4">
        <v>44500</v>
      </c>
      <c r="E113" s="5">
        <v>-1.40412E-2</v>
      </c>
      <c r="F113" s="5">
        <v>-2.7047751971323E-2</v>
      </c>
      <c r="G113" s="1">
        <f t="shared" si="11"/>
        <v>1.3006551971322999E-2</v>
      </c>
      <c r="H113" s="2">
        <f t="shared" si="12"/>
        <v>201.34406532034328</v>
      </c>
      <c r="I113" s="2">
        <f t="shared" si="13"/>
        <v>156.23505256250431</v>
      </c>
    </row>
    <row r="114" spans="4:9" x14ac:dyDescent="0.45">
      <c r="D114" s="4">
        <v>44530</v>
      </c>
      <c r="E114" s="5">
        <v>0</v>
      </c>
      <c r="F114" s="5">
        <v>-5.8797773190688498E-4</v>
      </c>
      <c r="G114" s="1">
        <f t="shared" si="11"/>
        <v>5.8797773190688498E-4</v>
      </c>
      <c r="H114" s="2">
        <f t="shared" si="12"/>
        <v>201.34406532034328</v>
      </c>
      <c r="I114" s="2">
        <f t="shared" si="13"/>
        <v>156.14318983065425</v>
      </c>
    </row>
    <row r="115" spans="4:9" x14ac:dyDescent="0.45">
      <c r="D115" s="4">
        <v>44561</v>
      </c>
      <c r="E115" s="5">
        <v>9.7907999999999988E-3</v>
      </c>
      <c r="F115" s="5">
        <v>1.6028690166232699E-2</v>
      </c>
      <c r="G115" s="1">
        <f t="shared" si="11"/>
        <v>-6.2378901662327006E-3</v>
      </c>
      <c r="H115" s="2">
        <f t="shared" si="12"/>
        <v>203.31538479508168</v>
      </c>
      <c r="I115" s="2">
        <f t="shared" si="13"/>
        <v>158.64596064201709</v>
      </c>
    </row>
    <row r="116" spans="4:9" x14ac:dyDescent="0.45">
      <c r="D116" s="4">
        <v>44592</v>
      </c>
      <c r="E116" s="5">
        <v>2.7324799999999996E-2</v>
      </c>
      <c r="F116" s="5">
        <v>3.8422130095624202E-2</v>
      </c>
      <c r="G116" s="1">
        <f t="shared" si="11"/>
        <v>-1.1097330095624205E-2</v>
      </c>
      <c r="H116" s="2">
        <f t="shared" si="12"/>
        <v>208.87093702153032</v>
      </c>
      <c r="I116" s="2">
        <f t="shared" si="13"/>
        <v>164.74147638094996</v>
      </c>
    </row>
    <row r="117" spans="4:9" x14ac:dyDescent="0.45">
      <c r="D117" s="4">
        <v>44620</v>
      </c>
      <c r="E117" s="5">
        <v>6.8640000000000003E-3</v>
      </c>
      <c r="F117" s="5">
        <v>1.6601973807795802E-2</v>
      </c>
      <c r="G117" s="1">
        <f t="shared" si="11"/>
        <v>-9.7379738077958012E-3</v>
      </c>
      <c r="H117" s="2">
        <f t="shared" si="12"/>
        <v>210.3046271332461</v>
      </c>
      <c r="I117" s="2">
        <f t="shared" si="13"/>
        <v>167.47651005688411</v>
      </c>
    </row>
    <row r="118" spans="4:9" x14ac:dyDescent="0.45">
      <c r="D118" s="4">
        <v>44651</v>
      </c>
      <c r="E118" s="5">
        <v>2.42863E-2</v>
      </c>
      <c r="F118" s="5">
        <v>2.8666514950818199E-2</v>
      </c>
      <c r="G118" s="1">
        <f t="shared" si="11"/>
        <v>-4.3802149508181988E-3</v>
      </c>
      <c r="H118" s="2">
        <f t="shared" si="12"/>
        <v>215.41214839919226</v>
      </c>
      <c r="I118" s="2">
        <f t="shared" si="13"/>
        <v>172.27747793634066</v>
      </c>
    </row>
    <row r="119" spans="4:9" x14ac:dyDescent="0.45">
      <c r="D119" s="4">
        <v>44681</v>
      </c>
      <c r="E119" s="5">
        <v>2.9118E-3</v>
      </c>
      <c r="F119" s="5">
        <v>4.8236101630501002E-3</v>
      </c>
      <c r="G119" s="1">
        <f t="shared" si="11"/>
        <v>-1.9118101630501002E-3</v>
      </c>
      <c r="H119" s="2">
        <f t="shared" si="12"/>
        <v>216.039385492901</v>
      </c>
      <c r="I119" s="2">
        <f t="shared" si="13"/>
        <v>173.10847732977902</v>
      </c>
    </row>
    <row r="120" spans="4:9" x14ac:dyDescent="0.45">
      <c r="D120" s="4">
        <v>44712</v>
      </c>
      <c r="E120" s="5">
        <v>-4.1480000000000005E-4</v>
      </c>
      <c r="F120" s="5">
        <v>-4.4533510000022099E-4</v>
      </c>
      <c r="G120" s="1">
        <f t="shared" si="11"/>
        <v>3.0535100000220932E-5</v>
      </c>
      <c r="H120" s="2">
        <f t="shared" si="12"/>
        <v>215.94977235579853</v>
      </c>
      <c r="I120" s="2">
        <f t="shared" si="13"/>
        <v>173.03138604871648</v>
      </c>
    </row>
    <row r="121" spans="4:9" x14ac:dyDescent="0.45">
      <c r="D121" s="4">
        <v>44742</v>
      </c>
      <c r="E121" s="5">
        <v>1.3692899999999999E-2</v>
      </c>
      <c r="F121" s="5">
        <v>1.4219945040645901E-2</v>
      </c>
      <c r="G121" s="1">
        <f t="shared" si="11"/>
        <v>-5.2704504064590187E-4</v>
      </c>
      <c r="H121" s="2">
        <f t="shared" si="12"/>
        <v>218.90675099368923</v>
      </c>
      <c r="I121" s="2">
        <f t="shared" si="13"/>
        <v>175.49188284863604</v>
      </c>
    </row>
    <row r="122" spans="4:9" x14ac:dyDescent="0.45">
      <c r="D122" s="4">
        <v>44773</v>
      </c>
      <c r="E122" s="5">
        <v>8.187E-4</v>
      </c>
      <c r="F122" s="5">
        <v>3.8510817387160602E-3</v>
      </c>
      <c r="G122" s="1">
        <f t="shared" si="11"/>
        <v>-3.0323817387160603E-3</v>
      </c>
      <c r="H122" s="2">
        <f t="shared" si="12"/>
        <v>219.08596995072776</v>
      </c>
      <c r="I122" s="2">
        <f t="shared" si="13"/>
        <v>176.16771643396731</v>
      </c>
    </row>
    <row r="123" spans="4:9" x14ac:dyDescent="0.45">
      <c r="D123" s="4">
        <v>44804</v>
      </c>
      <c r="E123" s="5">
        <v>-8.1799999999999993E-4</v>
      </c>
      <c r="F123" s="5">
        <v>-1.1348469415640801E-2</v>
      </c>
      <c r="G123" s="1">
        <f t="shared" si="11"/>
        <v>1.0530469415640802E-2</v>
      </c>
      <c r="H123" s="2">
        <f t="shared" si="12"/>
        <v>218.90675762730805</v>
      </c>
      <c r="I123" s="2">
        <f t="shared" si="13"/>
        <v>174.16848249199316</v>
      </c>
    </row>
    <row r="124" spans="4:9" x14ac:dyDescent="0.45">
      <c r="D124" s="4">
        <v>44834</v>
      </c>
      <c r="E124" s="5">
        <v>2.8652999999999999E-3</v>
      </c>
      <c r="F124" s="5">
        <v>6.4696986198453602E-3</v>
      </c>
      <c r="G124" s="1">
        <f t="shared" si="11"/>
        <v>-3.6043986198453603E-3</v>
      </c>
      <c r="H124" s="2">
        <f t="shared" si="12"/>
        <v>219.53399115993759</v>
      </c>
      <c r="I124" s="2">
        <f t="shared" si="13"/>
        <v>175.29530008279218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E7610-0857-4783-933B-C5F938E0F739}">
  <dimension ref="A1:I24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4.25" x14ac:dyDescent="0.45"/>
  <cols>
    <col min="1" max="1" width="26.73046875" bestFit="1" customWidth="1"/>
    <col min="2" max="2" width="59.796875" bestFit="1" customWidth="1"/>
    <col min="3" max="3" width="8" customWidth="1"/>
    <col min="4" max="4" width="9.33203125" bestFit="1" customWidth="1"/>
    <col min="5" max="5" width="7.53125" bestFit="1" customWidth="1"/>
    <col min="6" max="6" width="9.796875" bestFit="1" customWidth="1"/>
    <col min="7" max="7" width="11.19921875" bestFit="1" customWidth="1"/>
    <col min="8" max="8" width="7.33203125" style="2" bestFit="1" customWidth="1"/>
    <col min="9" max="9" width="11" style="2" bestFit="1" customWidth="1"/>
  </cols>
  <sheetData>
    <row r="1" spans="1:9" x14ac:dyDescent="0.45">
      <c r="A1" s="6" t="str">
        <f>Master!A1</f>
        <v>Company Name</v>
      </c>
      <c r="B1" s="21" t="str">
        <f>Master!B1</f>
        <v>Example Co. Asset Management</v>
      </c>
      <c r="E1" s="1" t="s">
        <v>46</v>
      </c>
      <c r="F1" s="1" t="s">
        <v>46</v>
      </c>
      <c r="G1" s="1" t="s">
        <v>46</v>
      </c>
    </row>
    <row r="2" spans="1:9" x14ac:dyDescent="0.45">
      <c r="A2" s="14" t="str">
        <f>Master!A2</f>
        <v>Fund or composite name</v>
      </c>
      <c r="B2" s="22" t="str">
        <f>Master!B2</f>
        <v>Example ASEAN Equity Fund</v>
      </c>
      <c r="D2" t="s">
        <v>43</v>
      </c>
      <c r="E2" s="1" t="s">
        <v>42</v>
      </c>
      <c r="F2" s="1" t="s">
        <v>23</v>
      </c>
      <c r="G2" s="1" t="s">
        <v>48</v>
      </c>
      <c r="H2" s="2" t="s">
        <v>42</v>
      </c>
      <c r="I2" s="2" t="s">
        <v>23</v>
      </c>
    </row>
    <row r="3" spans="1:9" x14ac:dyDescent="0.45">
      <c r="A3" s="14" t="str">
        <f>Master!A3</f>
        <v>Award Code &amp; Class</v>
      </c>
      <c r="B3" s="22" t="str">
        <f>Master!B3</f>
        <v>A-24 | Asia Absolute Fund</v>
      </c>
      <c r="D3" t="s">
        <v>44</v>
      </c>
      <c r="E3" s="1" t="s">
        <v>45</v>
      </c>
      <c r="F3" s="1" t="s">
        <v>45</v>
      </c>
      <c r="G3" s="1" t="s">
        <v>47</v>
      </c>
      <c r="H3" s="2" t="s">
        <v>49</v>
      </c>
      <c r="I3" s="2" t="s">
        <v>49</v>
      </c>
    </row>
    <row r="4" spans="1:9" x14ac:dyDescent="0.45">
      <c r="A4" s="8" t="str">
        <f>Master!A4</f>
        <v>Benchmark (enter #N/A if none)</v>
      </c>
      <c r="B4" s="23" t="str">
        <f>Master!B4</f>
        <v>MSCI AC ASEAN Total Return Index with Net Dividends reinvested in USD</v>
      </c>
      <c r="D4" s="4">
        <v>37529</v>
      </c>
      <c r="E4" s="2"/>
      <c r="F4" s="2"/>
      <c r="G4" s="1"/>
      <c r="H4" s="2">
        <v>100</v>
      </c>
      <c r="I4" s="2">
        <v>100</v>
      </c>
    </row>
    <row r="5" spans="1:9" x14ac:dyDescent="0.45">
      <c r="D5" s="4">
        <v>37560</v>
      </c>
      <c r="E5" s="5">
        <v>9.8566000000000001E-3</v>
      </c>
      <c r="F5" s="5">
        <v>2.92275837089506E-3</v>
      </c>
      <c r="G5" s="1">
        <f t="shared" ref="G5:G68" si="0">E5-F5</f>
        <v>6.9338416291049396E-3</v>
      </c>
      <c r="H5" s="2">
        <f t="shared" ref="H5:I5" si="1">H4*(1+E5)</f>
        <v>100.98566</v>
      </c>
      <c r="I5" s="2">
        <f t="shared" si="1"/>
        <v>100.29227583708951</v>
      </c>
    </row>
    <row r="6" spans="1:9" x14ac:dyDescent="0.45">
      <c r="A6" s="16" t="s">
        <v>57</v>
      </c>
      <c r="B6" s="17" t="s">
        <v>95</v>
      </c>
      <c r="D6" s="4">
        <v>37590</v>
      </c>
      <c r="E6" s="5">
        <v>1.06477E-2</v>
      </c>
      <c r="F6" s="5">
        <v>1.7816985421769301E-2</v>
      </c>
      <c r="G6" s="1">
        <f t="shared" si="0"/>
        <v>-7.169285421769301E-3</v>
      </c>
      <c r="H6" s="2">
        <f t="shared" ref="H6:H69" si="2">H5*(1+E6)</f>
        <v>102.06092501198199</v>
      </c>
      <c r="I6" s="2">
        <f t="shared" ref="I6:I69" si="3">I5*(1+F6)</f>
        <v>102.079181853595</v>
      </c>
    </row>
    <row r="7" spans="1:9" x14ac:dyDescent="0.45">
      <c r="A7" s="6" t="s">
        <v>51</v>
      </c>
      <c r="B7" s="7">
        <f>(H244/H4)^(1/20)-1</f>
        <v>8.1807971511398181E-2</v>
      </c>
      <c r="D7" s="4">
        <v>37621</v>
      </c>
      <c r="E7" s="5">
        <v>0</v>
      </c>
      <c r="F7" s="5">
        <v>-2.36223179193739E-3</v>
      </c>
      <c r="G7" s="1">
        <f t="shared" si="0"/>
        <v>2.36223179193739E-3</v>
      </c>
      <c r="H7" s="2">
        <f t="shared" si="2"/>
        <v>102.06092501198199</v>
      </c>
      <c r="I7" s="2">
        <f t="shared" si="3"/>
        <v>101.83804716492548</v>
      </c>
    </row>
    <row r="8" spans="1:9" x14ac:dyDescent="0.45">
      <c r="A8" s="8" t="s">
        <v>52</v>
      </c>
      <c r="B8" s="9">
        <f>IF(ISNA(B4),"",(I244/I4)^(1/20)-1)</f>
        <v>5.7735370222436577E-2</v>
      </c>
      <c r="D8" s="4">
        <v>37652</v>
      </c>
      <c r="E8" s="5">
        <v>6.1456999999999996E-3</v>
      </c>
      <c r="F8" s="5">
        <v>8.9296065807475903E-3</v>
      </c>
      <c r="G8" s="1">
        <f t="shared" si="0"/>
        <v>-2.7839065807475907E-3</v>
      </c>
      <c r="H8" s="2">
        <f t="shared" si="2"/>
        <v>102.68816083882814</v>
      </c>
      <c r="I8" s="2">
        <f t="shared" si="3"/>
        <v>102.74742086105989</v>
      </c>
    </row>
    <row r="9" spans="1:9" x14ac:dyDescent="0.45">
      <c r="A9" s="10" t="s">
        <v>53</v>
      </c>
      <c r="B9" s="11">
        <f>IF(ISNA(B4),"",B7-B8)</f>
        <v>2.4072601288961604E-2</v>
      </c>
      <c r="D9" s="4">
        <v>37680</v>
      </c>
      <c r="E9" s="5">
        <v>3.4904000000000003E-3</v>
      </c>
      <c r="F9" s="5">
        <v>5.8919827487644502E-3</v>
      </c>
      <c r="G9" s="1">
        <f t="shared" si="0"/>
        <v>-2.4015827487644499E-3</v>
      </c>
      <c r="H9" s="2">
        <f t="shared" si="2"/>
        <v>103.04658359541999</v>
      </c>
      <c r="I9" s="2">
        <f t="shared" si="3"/>
        <v>103.3528068922533</v>
      </c>
    </row>
    <row r="10" spans="1:9" x14ac:dyDescent="0.45">
      <c r="D10" s="4">
        <v>37711</v>
      </c>
      <c r="E10" s="5">
        <v>2.3478300000000001E-2</v>
      </c>
      <c r="F10" s="5">
        <v>2.3524194047637299E-2</v>
      </c>
      <c r="G10" s="1">
        <f t="shared" si="0"/>
        <v>-4.5894047637298069E-5</v>
      </c>
      <c r="H10" s="2">
        <f t="shared" si="2"/>
        <v>105.46594219904834</v>
      </c>
      <c r="I10" s="2">
        <f t="shared" si="3"/>
        <v>105.78409837695466</v>
      </c>
    </row>
    <row r="11" spans="1:9" x14ac:dyDescent="0.45">
      <c r="A11" s="6" t="s">
        <v>54</v>
      </c>
      <c r="B11" s="12">
        <f>STDEV(E5:E244)*SQRT(12)</f>
        <v>6.1324631210436367E-2</v>
      </c>
      <c r="D11" s="4">
        <v>37741</v>
      </c>
      <c r="E11" s="5">
        <v>9.3457999999999996E-3</v>
      </c>
      <c r="F11" s="5">
        <v>2.2080609378359803E-2</v>
      </c>
      <c r="G11" s="1">
        <f t="shared" si="0"/>
        <v>-1.2734809378359803E-2</v>
      </c>
      <c r="H11" s="2">
        <f t="shared" si="2"/>
        <v>106.45160580165221</v>
      </c>
      <c r="I11" s="2">
        <f t="shared" si="3"/>
        <v>108.11987573165818</v>
      </c>
    </row>
    <row r="12" spans="1:9" x14ac:dyDescent="0.45">
      <c r="A12" s="8" t="s">
        <v>55</v>
      </c>
      <c r="B12" s="13">
        <f>IF(ISNA(B4),"",STDEV(F5:F244)*SQRT(12))</f>
        <v>5.7371742469585069E-2</v>
      </c>
      <c r="D12" s="4">
        <v>37772</v>
      </c>
      <c r="E12" s="5">
        <v>-3.9562300000000002E-2</v>
      </c>
      <c r="F12" s="5">
        <v>-2.2733047579842399E-2</v>
      </c>
      <c r="G12" s="1">
        <f t="shared" si="0"/>
        <v>-1.6829252420157603E-2</v>
      </c>
      <c r="H12" s="2">
        <f t="shared" si="2"/>
        <v>102.2401354374455</v>
      </c>
      <c r="I12" s="2">
        <f t="shared" si="3"/>
        <v>105.66198145232374</v>
      </c>
    </row>
    <row r="13" spans="1:9" x14ac:dyDescent="0.45">
      <c r="A13" s="10" t="s">
        <v>56</v>
      </c>
      <c r="B13" s="15">
        <f>IF(ISNA(B4),"",STDEV(G5:G244)*SQRT(12))</f>
        <v>3.9045300269152448E-2</v>
      </c>
      <c r="D13" s="4">
        <v>37802</v>
      </c>
      <c r="E13" s="5">
        <v>1.7528499999999999E-2</v>
      </c>
      <c r="F13" s="5">
        <v>9.3068825420616896E-3</v>
      </c>
      <c r="G13" s="1">
        <f t="shared" si="0"/>
        <v>8.2216174579383093E-3</v>
      </c>
      <c r="H13" s="2">
        <f t="shared" si="2"/>
        <v>104.03225165146077</v>
      </c>
      <c r="I13" s="2">
        <f t="shared" si="3"/>
        <v>106.64536510286202</v>
      </c>
    </row>
    <row r="14" spans="1:9" x14ac:dyDescent="0.45">
      <c r="D14" s="4">
        <v>37833</v>
      </c>
      <c r="E14" s="5">
        <v>4.2205000000000006E-2</v>
      </c>
      <c r="F14" s="5">
        <v>2.1891365535731698E-2</v>
      </c>
      <c r="G14" s="1">
        <f t="shared" si="0"/>
        <v>2.0313634464268308E-2</v>
      </c>
      <c r="H14" s="2">
        <f t="shared" si="2"/>
        <v>108.42293283241068</v>
      </c>
      <c r="I14" s="2">
        <f t="shared" si="3"/>
        <v>108.97997777302034</v>
      </c>
    </row>
    <row r="15" spans="1:9" x14ac:dyDescent="0.45">
      <c r="A15" s="6" t="s">
        <v>87</v>
      </c>
      <c r="B15" s="24">
        <f>B7/B11</f>
        <v>1.3340148957549036</v>
      </c>
      <c r="D15" s="4">
        <v>37864</v>
      </c>
      <c r="E15" s="5">
        <v>1.4876E-2</v>
      </c>
      <c r="F15" s="5">
        <v>9.6266384868586297E-3</v>
      </c>
      <c r="G15" s="1">
        <f t="shared" si="0"/>
        <v>5.2493615131413707E-3</v>
      </c>
      <c r="H15" s="2">
        <f t="shared" si="2"/>
        <v>110.03583238122563</v>
      </c>
      <c r="I15" s="2">
        <f t="shared" si="3"/>
        <v>110.0290886213471</v>
      </c>
    </row>
    <row r="16" spans="1:9" x14ac:dyDescent="0.45">
      <c r="A16" s="8" t="s">
        <v>88</v>
      </c>
      <c r="B16" s="25">
        <f>IF(ISNA(B4),"",B9/B13)</f>
        <v>0.6165300592650339</v>
      </c>
      <c r="D16" s="4">
        <v>37894</v>
      </c>
      <c r="E16" s="5">
        <v>3.3387600000000003E-2</v>
      </c>
      <c r="F16" s="5">
        <v>3.5411496517909702E-2</v>
      </c>
      <c r="G16" s="1">
        <f t="shared" si="0"/>
        <v>-2.0238965179096985E-3</v>
      </c>
      <c r="H16" s="2">
        <f t="shared" si="2"/>
        <v>113.70966473843704</v>
      </c>
      <c r="I16" s="2">
        <f t="shared" si="3"/>
        <v>113.92538330993072</v>
      </c>
    </row>
    <row r="17" spans="4:9" x14ac:dyDescent="0.45">
      <c r="D17" s="4">
        <v>37925</v>
      </c>
      <c r="E17" s="5">
        <v>3.78251E-2</v>
      </c>
      <c r="F17" s="5">
        <v>8.58035505558985E-3</v>
      </c>
      <c r="G17" s="1">
        <f t="shared" si="0"/>
        <v>2.924474494441015E-2</v>
      </c>
      <c r="H17" s="2">
        <f t="shared" si="2"/>
        <v>118.0107441781349</v>
      </c>
      <c r="I17" s="2">
        <f t="shared" si="3"/>
        <v>114.9029035485741</v>
      </c>
    </row>
    <row r="18" spans="4:9" x14ac:dyDescent="0.45">
      <c r="D18" s="4">
        <v>37955</v>
      </c>
      <c r="E18" s="5">
        <v>-5.3151000000000006E-3</v>
      </c>
      <c r="F18" s="5">
        <v>-1.9890063016586801E-2</v>
      </c>
      <c r="G18" s="1">
        <f t="shared" si="0"/>
        <v>1.4574963016586801E-2</v>
      </c>
      <c r="H18" s="2">
        <f t="shared" si="2"/>
        <v>117.38350527175369</v>
      </c>
      <c r="I18" s="2">
        <f t="shared" si="3"/>
        <v>112.61747755620416</v>
      </c>
    </row>
    <row r="19" spans="4:9" x14ac:dyDescent="0.45">
      <c r="D19" s="4">
        <v>37986</v>
      </c>
      <c r="E19" s="5">
        <v>2.4427500000000001E-2</v>
      </c>
      <c r="F19" s="5">
        <v>1.43633734044763E-2</v>
      </c>
      <c r="G19" s="1">
        <f t="shared" si="0"/>
        <v>1.0064126595523701E-2</v>
      </c>
      <c r="H19" s="2">
        <f t="shared" si="2"/>
        <v>120.25089084677946</v>
      </c>
      <c r="I19" s="2">
        <f t="shared" si="3"/>
        <v>114.23504443821416</v>
      </c>
    </row>
    <row r="20" spans="4:9" x14ac:dyDescent="0.45">
      <c r="D20" s="4">
        <v>38017</v>
      </c>
      <c r="E20" s="5">
        <v>-1.4903E-3</v>
      </c>
      <c r="F20" s="5">
        <v>-1.0254582761440501E-2</v>
      </c>
      <c r="G20" s="1">
        <f t="shared" si="0"/>
        <v>8.7642827614405009E-3</v>
      </c>
      <c r="H20" s="2">
        <f t="shared" si="2"/>
        <v>120.0716809441505</v>
      </c>
      <c r="I20" s="2">
        <f t="shared" si="3"/>
        <v>113.06361172076565</v>
      </c>
    </row>
    <row r="21" spans="4:9" x14ac:dyDescent="0.45">
      <c r="D21" s="4">
        <v>38046</v>
      </c>
      <c r="E21" s="5">
        <v>6.7164E-3</v>
      </c>
      <c r="F21" s="5">
        <v>8.9683174389916191E-3</v>
      </c>
      <c r="G21" s="1">
        <f t="shared" si="0"/>
        <v>-2.2519174389916191E-3</v>
      </c>
      <c r="H21" s="2">
        <f t="shared" si="2"/>
        <v>120.87813038204379</v>
      </c>
      <c r="I21" s="2">
        <f t="shared" si="3"/>
        <v>114.07760208147637</v>
      </c>
    </row>
    <row r="22" spans="4:9" x14ac:dyDescent="0.45">
      <c r="D22" s="4">
        <v>38077</v>
      </c>
      <c r="E22" s="5">
        <v>1.11193E-2</v>
      </c>
      <c r="F22" s="5">
        <v>2.4181020695215501E-2</v>
      </c>
      <c r="G22" s="1">
        <f t="shared" si="0"/>
        <v>-1.30617206952155E-2</v>
      </c>
      <c r="H22" s="2">
        <f t="shared" si="2"/>
        <v>122.22221057720085</v>
      </c>
      <c r="I22" s="2">
        <f t="shared" si="3"/>
        <v>116.83611493826912</v>
      </c>
    </row>
    <row r="23" spans="4:9" x14ac:dyDescent="0.45">
      <c r="D23" s="4">
        <v>38107</v>
      </c>
      <c r="E23" s="5">
        <v>2.7859200000000001E-2</v>
      </c>
      <c r="F23" s="5">
        <v>2.4389489453720801E-2</v>
      </c>
      <c r="G23" s="1">
        <f t="shared" si="0"/>
        <v>3.4697105462791998E-3</v>
      </c>
      <c r="H23" s="2">
        <f t="shared" si="2"/>
        <v>125.6272235861132</v>
      </c>
      <c r="I23" s="2">
        <f t="shared" si="3"/>
        <v>119.68568813136976</v>
      </c>
    </row>
    <row r="24" spans="4:9" x14ac:dyDescent="0.45">
      <c r="D24" s="4">
        <v>38138</v>
      </c>
      <c r="E24" s="5">
        <v>1.4265E-3</v>
      </c>
      <c r="F24" s="5">
        <v>5.6674802863643203E-5</v>
      </c>
      <c r="G24" s="1">
        <f t="shared" si="0"/>
        <v>1.3698251971363568E-3</v>
      </c>
      <c r="H24" s="2">
        <f t="shared" si="2"/>
        <v>125.80643082055879</v>
      </c>
      <c r="I24" s="2">
        <f t="shared" si="3"/>
        <v>119.69247129415021</v>
      </c>
    </row>
    <row r="25" spans="4:9" x14ac:dyDescent="0.45">
      <c r="D25" s="4">
        <v>38168</v>
      </c>
      <c r="E25" s="5">
        <v>-5.6979999999999999E-3</v>
      </c>
      <c r="F25" s="5">
        <v>4.1207805661798106E-3</v>
      </c>
      <c r="G25" s="1">
        <f t="shared" si="0"/>
        <v>-9.8187805661798105E-3</v>
      </c>
      <c r="H25" s="2">
        <f t="shared" si="2"/>
        <v>125.08958577774325</v>
      </c>
      <c r="I25" s="2">
        <f t="shared" si="3"/>
        <v>120.18569770377718</v>
      </c>
    </row>
    <row r="26" spans="4:9" x14ac:dyDescent="0.45">
      <c r="D26" s="4">
        <v>38199</v>
      </c>
      <c r="E26" s="5">
        <v>1.43266E-2</v>
      </c>
      <c r="F26" s="5">
        <v>2.0453633287791501E-2</v>
      </c>
      <c r="G26" s="1">
        <f t="shared" si="0"/>
        <v>-6.1270332877915012E-3</v>
      </c>
      <c r="H26" s="2">
        <f t="shared" si="2"/>
        <v>126.88169423734666</v>
      </c>
      <c r="I26" s="2">
        <f t="shared" si="3"/>
        <v>122.64393189104761</v>
      </c>
    </row>
    <row r="27" spans="4:9" x14ac:dyDescent="0.45">
      <c r="D27" s="4">
        <v>38230</v>
      </c>
      <c r="E27" s="5">
        <v>-1.9774E-2</v>
      </c>
      <c r="F27" s="5">
        <v>1.13069548811659E-2</v>
      </c>
      <c r="G27" s="1">
        <f t="shared" si="0"/>
        <v>-3.1080954881165898E-2</v>
      </c>
      <c r="H27" s="2">
        <f t="shared" si="2"/>
        <v>124.37273561549738</v>
      </c>
      <c r="I27" s="2">
        <f t="shared" si="3"/>
        <v>124.03066129538848</v>
      </c>
    </row>
    <row r="28" spans="4:9" x14ac:dyDescent="0.45">
      <c r="D28" s="4">
        <v>38260</v>
      </c>
      <c r="E28" s="5">
        <v>-9.2218999999999995E-2</v>
      </c>
      <c r="F28" s="5">
        <v>-4.7456658648375699E-2</v>
      </c>
      <c r="G28" s="1">
        <f t="shared" si="0"/>
        <v>-4.4762341351624296E-2</v>
      </c>
      <c r="H28" s="2">
        <f t="shared" si="2"/>
        <v>112.90320630977182</v>
      </c>
      <c r="I28" s="2">
        <f t="shared" si="3"/>
        <v>118.14458054036093</v>
      </c>
    </row>
    <row r="29" spans="4:9" x14ac:dyDescent="0.45">
      <c r="D29" s="4">
        <v>38291</v>
      </c>
      <c r="E29" s="5">
        <v>6.7460300000000001E-2</v>
      </c>
      <c r="F29" s="5">
        <v>3.2607179865925297E-2</v>
      </c>
      <c r="G29" s="1">
        <f t="shared" si="0"/>
        <v>3.4853120134074704E-2</v>
      </c>
      <c r="H29" s="2">
        <f t="shared" si="2"/>
        <v>120.51969047839093</v>
      </c>
      <c r="I29" s="2">
        <f t="shared" si="3"/>
        <v>121.99694212822479</v>
      </c>
    </row>
    <row r="30" spans="4:9" x14ac:dyDescent="0.45">
      <c r="D30" s="4">
        <v>38321</v>
      </c>
      <c r="E30" s="5">
        <v>-2.6765799999999999E-2</v>
      </c>
      <c r="F30" s="5">
        <v>-2.42332652913133E-2</v>
      </c>
      <c r="G30" s="1">
        <f t="shared" si="0"/>
        <v>-2.5325347086866991E-3</v>
      </c>
      <c r="H30" s="2">
        <f t="shared" si="2"/>
        <v>117.29388454698442</v>
      </c>
      <c r="I30" s="2">
        <f t="shared" si="3"/>
        <v>119.04055786490252</v>
      </c>
    </row>
    <row r="31" spans="4:9" x14ac:dyDescent="0.45">
      <c r="D31" s="4">
        <v>38352</v>
      </c>
      <c r="E31" s="5">
        <v>1.83346E-2</v>
      </c>
      <c r="F31" s="5">
        <v>7.63927614031123E-3</v>
      </c>
      <c r="G31" s="1">
        <f t="shared" si="0"/>
        <v>1.0695323859688769E-2</v>
      </c>
      <c r="H31" s="2">
        <f t="shared" si="2"/>
        <v>119.44442100259955</v>
      </c>
      <c r="I31" s="2">
        <f t="shared" si="3"/>
        <v>119.94994155832921</v>
      </c>
    </row>
    <row r="32" spans="4:9" x14ac:dyDescent="0.45">
      <c r="D32" s="4">
        <v>38383</v>
      </c>
      <c r="E32" s="5">
        <v>3.9009800000000004E-2</v>
      </c>
      <c r="F32" s="5">
        <v>3.7728440739198003E-2</v>
      </c>
      <c r="G32" s="1">
        <f t="shared" si="0"/>
        <v>1.2813592608020008E-3</v>
      </c>
      <c r="H32" s="2">
        <f t="shared" si="2"/>
        <v>124.10392397702677</v>
      </c>
      <c r="I32" s="2">
        <f t="shared" si="3"/>
        <v>124.4754658200829</v>
      </c>
    </row>
    <row r="33" spans="4:9" x14ac:dyDescent="0.45">
      <c r="D33" s="4">
        <v>38411</v>
      </c>
      <c r="E33" s="5">
        <v>3.9711200000000002E-2</v>
      </c>
      <c r="F33" s="5">
        <v>8.0522175152060102E-3</v>
      </c>
      <c r="G33" s="1">
        <f t="shared" si="0"/>
        <v>3.1658982484793992E-2</v>
      </c>
      <c r="H33" s="2">
        <f t="shared" si="2"/>
        <v>129.03223972286327</v>
      </c>
      <c r="I33" s="2">
        <f t="shared" si="3"/>
        <v>125.47776934617281</v>
      </c>
    </row>
    <row r="34" spans="4:9" x14ac:dyDescent="0.45">
      <c r="D34" s="4">
        <v>38442</v>
      </c>
      <c r="E34" s="5">
        <v>-4.8611000000000001E-3</v>
      </c>
      <c r="F34" s="5">
        <v>-1.7441035702194102E-2</v>
      </c>
      <c r="G34" s="1">
        <f t="shared" si="0"/>
        <v>1.2579935702194102E-2</v>
      </c>
      <c r="H34" s="2">
        <f t="shared" si="2"/>
        <v>128.40500110234646</v>
      </c>
      <c r="I34" s="2">
        <f t="shared" si="3"/>
        <v>123.28930709117452</v>
      </c>
    </row>
    <row r="35" spans="4:9" x14ac:dyDescent="0.45">
      <c r="D35" s="4">
        <v>38472</v>
      </c>
      <c r="E35" s="5">
        <v>2.02373E-2</v>
      </c>
      <c r="F35" s="5">
        <v>9.26970460426179E-3</v>
      </c>
      <c r="G35" s="1">
        <f t="shared" si="0"/>
        <v>1.096759539573821E-2</v>
      </c>
      <c r="H35" s="2">
        <f t="shared" si="2"/>
        <v>131.00357163115498</v>
      </c>
      <c r="I35" s="2">
        <f t="shared" si="3"/>
        <v>124.43216254877383</v>
      </c>
    </row>
    <row r="36" spans="4:9" x14ac:dyDescent="0.45">
      <c r="D36" s="4">
        <v>38503</v>
      </c>
      <c r="E36" s="5">
        <v>-3.4200000000000003E-3</v>
      </c>
      <c r="F36" s="5">
        <v>-3.1628470986804401E-2</v>
      </c>
      <c r="G36" s="1">
        <f t="shared" si="0"/>
        <v>2.8208470986804401E-2</v>
      </c>
      <c r="H36" s="2">
        <f t="shared" si="2"/>
        <v>130.55553941617643</v>
      </c>
      <c r="I36" s="2">
        <f t="shared" si="3"/>
        <v>120.4965635057746</v>
      </c>
    </row>
    <row r="37" spans="4:9" x14ac:dyDescent="0.45">
      <c r="D37" s="4">
        <v>38533</v>
      </c>
      <c r="E37" s="5">
        <v>2.4708299999999999E-2</v>
      </c>
      <c r="F37" s="5">
        <v>1.8864930655808399E-2</v>
      </c>
      <c r="G37" s="1">
        <f t="shared" si="0"/>
        <v>5.8433693441915999E-3</v>
      </c>
      <c r="H37" s="2">
        <f t="shared" si="2"/>
        <v>133.78134485073312</v>
      </c>
      <c r="I37" s="2">
        <f t="shared" si="3"/>
        <v>122.76972282057426</v>
      </c>
    </row>
    <row r="38" spans="4:9" x14ac:dyDescent="0.45">
      <c r="D38" s="4">
        <v>38564</v>
      </c>
      <c r="E38" s="5">
        <v>2.0763600000000004E-2</v>
      </c>
      <c r="F38" s="5">
        <v>2.30411763232936E-2</v>
      </c>
      <c r="G38" s="1">
        <f t="shared" si="0"/>
        <v>-2.2775763232935967E-3</v>
      </c>
      <c r="H38" s="2">
        <f t="shared" si="2"/>
        <v>136.55912718267581</v>
      </c>
      <c r="I38" s="2">
        <f t="shared" si="3"/>
        <v>125.598481651245</v>
      </c>
    </row>
    <row r="39" spans="4:9" x14ac:dyDescent="0.45">
      <c r="D39" s="4">
        <v>38595</v>
      </c>
      <c r="E39" s="5">
        <v>9.1864000000000008E-3</v>
      </c>
      <c r="F39" s="5">
        <v>-2.1482498557303599E-3</v>
      </c>
      <c r="G39" s="1">
        <f t="shared" si="0"/>
        <v>1.133464985573036E-2</v>
      </c>
      <c r="H39" s="2">
        <f t="shared" si="2"/>
        <v>137.81361394862674</v>
      </c>
      <c r="I39" s="2">
        <f t="shared" si="3"/>
        <v>125.32866473115776</v>
      </c>
    </row>
    <row r="40" spans="4:9" x14ac:dyDescent="0.45">
      <c r="D40" s="4">
        <v>38625</v>
      </c>
      <c r="E40" s="5">
        <v>2.6007799999999998E-2</v>
      </c>
      <c r="F40" s="5">
        <v>1.93393388985756E-2</v>
      </c>
      <c r="G40" s="1">
        <f t="shared" si="0"/>
        <v>6.6684611014243972E-3</v>
      </c>
      <c r="H40" s="2">
        <f t="shared" si="2"/>
        <v>141.39784285747982</v>
      </c>
      <c r="I40" s="2">
        <f t="shared" si="3"/>
        <v>127.75243825209958</v>
      </c>
    </row>
    <row r="41" spans="4:9" x14ac:dyDescent="0.45">
      <c r="D41" s="4">
        <v>38656</v>
      </c>
      <c r="E41" s="5">
        <v>1.9645099999999999E-2</v>
      </c>
      <c r="F41" s="5">
        <v>1.1326344205171599E-2</v>
      </c>
      <c r="G41" s="1">
        <f t="shared" si="0"/>
        <v>8.3187557948283999E-3</v>
      </c>
      <c r="H41" s="2">
        <f t="shared" si="2"/>
        <v>144.17561762019929</v>
      </c>
      <c r="I41" s="2">
        <f t="shared" si="3"/>
        <v>129.19940634079279</v>
      </c>
    </row>
    <row r="42" spans="4:9" x14ac:dyDescent="0.45">
      <c r="D42" s="4">
        <v>38686</v>
      </c>
      <c r="E42" s="5">
        <v>2.2374100000000001E-2</v>
      </c>
      <c r="F42" s="5">
        <v>8.4293732937976689E-3</v>
      </c>
      <c r="G42" s="1">
        <f t="shared" si="0"/>
        <v>1.3944726706202332E-2</v>
      </c>
      <c r="H42" s="2">
        <f t="shared" si="2"/>
        <v>147.40141730639539</v>
      </c>
      <c r="I42" s="2">
        <f t="shared" si="3"/>
        <v>130.28847636617638</v>
      </c>
    </row>
    <row r="43" spans="4:9" x14ac:dyDescent="0.45">
      <c r="D43" s="4">
        <v>38717</v>
      </c>
      <c r="E43" s="5">
        <v>1.0334300000000001E-2</v>
      </c>
      <c r="F43" s="5">
        <v>2.8612970167032296E-3</v>
      </c>
      <c r="G43" s="1">
        <f t="shared" si="0"/>
        <v>7.4730029832967716E-3</v>
      </c>
      <c r="H43" s="2">
        <f t="shared" si="2"/>
        <v>148.92470777326488</v>
      </c>
      <c r="I43" s="2">
        <f t="shared" si="3"/>
        <v>130.66127039491374</v>
      </c>
    </row>
    <row r="44" spans="4:9" x14ac:dyDescent="0.45">
      <c r="D44" s="4">
        <v>38748</v>
      </c>
      <c r="E44" s="5">
        <v>-2.4066999999999999E-3</v>
      </c>
      <c r="F44" s="5">
        <v>-3.4290088208842602E-3</v>
      </c>
      <c r="G44" s="1">
        <f t="shared" si="0"/>
        <v>1.0223088208842603E-3</v>
      </c>
      <c r="H44" s="2">
        <f t="shared" si="2"/>
        <v>148.56629067906698</v>
      </c>
      <c r="I44" s="2">
        <f t="shared" si="3"/>
        <v>130.21323174618163</v>
      </c>
    </row>
    <row r="45" spans="4:9" x14ac:dyDescent="0.45">
      <c r="D45" s="4">
        <v>38776</v>
      </c>
      <c r="E45" s="5">
        <v>1.5681500000000001E-2</v>
      </c>
      <c r="F45" s="5">
        <v>9.5991124657856999E-3</v>
      </c>
      <c r="G45" s="1">
        <f t="shared" si="0"/>
        <v>6.0823875342143011E-3</v>
      </c>
      <c r="H45" s="2">
        <f t="shared" si="2"/>
        <v>150.89603296635076</v>
      </c>
      <c r="I45" s="2">
        <f t="shared" si="3"/>
        <v>131.46316320224665</v>
      </c>
    </row>
    <row r="46" spans="4:9" x14ac:dyDescent="0.45">
      <c r="D46" s="4">
        <v>38807</v>
      </c>
      <c r="E46" s="5">
        <v>4.1567999999999996E-3</v>
      </c>
      <c r="F46" s="5">
        <v>4.1179092397536298E-5</v>
      </c>
      <c r="G46" s="1">
        <f t="shared" si="0"/>
        <v>4.1156209076024632E-3</v>
      </c>
      <c r="H46" s="2">
        <f t="shared" si="2"/>
        <v>151.5232775961853</v>
      </c>
      <c r="I46" s="2">
        <f t="shared" si="3"/>
        <v>131.46857673599104</v>
      </c>
    </row>
    <row r="47" spans="4:9" x14ac:dyDescent="0.45">
      <c r="D47" s="4">
        <v>38837</v>
      </c>
      <c r="E47" s="5">
        <v>1.4784200000000001E-2</v>
      </c>
      <c r="F47" s="5">
        <v>1.49830592843864E-2</v>
      </c>
      <c r="G47" s="1">
        <f t="shared" si="0"/>
        <v>-1.9885928438639899E-4</v>
      </c>
      <c r="H47" s="2">
        <f t="shared" si="2"/>
        <v>153.76342803682283</v>
      </c>
      <c r="I47" s="2">
        <f t="shared" si="3"/>
        <v>133.43837821526031</v>
      </c>
    </row>
    <row r="48" spans="4:9" x14ac:dyDescent="0.45">
      <c r="D48" s="4">
        <v>38868</v>
      </c>
      <c r="E48" s="5">
        <v>-8.1584999999999991E-3</v>
      </c>
      <c r="F48" s="5">
        <v>-2.5971024282387602E-2</v>
      </c>
      <c r="G48" s="1">
        <f t="shared" si="0"/>
        <v>1.7812524282387603E-2</v>
      </c>
      <c r="H48" s="2">
        <f t="shared" si="2"/>
        <v>152.50894910918441</v>
      </c>
      <c r="I48" s="2">
        <f t="shared" si="3"/>
        <v>129.97284685442938</v>
      </c>
    </row>
    <row r="49" spans="4:9" x14ac:dyDescent="0.45">
      <c r="D49" s="4">
        <v>38898</v>
      </c>
      <c r="E49" s="5">
        <v>-2.7027000000000002E-2</v>
      </c>
      <c r="F49" s="5">
        <v>-3.6874139716733E-2</v>
      </c>
      <c r="G49" s="1">
        <f t="shared" si="0"/>
        <v>9.8471397167329972E-3</v>
      </c>
      <c r="H49" s="2">
        <f t="shared" si="2"/>
        <v>148.38708974161048</v>
      </c>
      <c r="I49" s="2">
        <f t="shared" si="3"/>
        <v>125.1802099401376</v>
      </c>
    </row>
    <row r="50" spans="4:9" x14ac:dyDescent="0.45">
      <c r="D50" s="4">
        <v>38929</v>
      </c>
      <c r="E50" s="5">
        <v>1.6304300000000001E-2</v>
      </c>
      <c r="F50" s="5">
        <v>-1.4339996732796701E-2</v>
      </c>
      <c r="G50" s="1">
        <f t="shared" si="0"/>
        <v>3.06442967327967E-2</v>
      </c>
      <c r="H50" s="2">
        <f t="shared" si="2"/>
        <v>150.80643736888462</v>
      </c>
      <c r="I50" s="2">
        <f t="shared" si="3"/>
        <v>123.38512613858522</v>
      </c>
    </row>
    <row r="51" spans="4:9" x14ac:dyDescent="0.45">
      <c r="D51" s="4">
        <v>38960</v>
      </c>
      <c r="E51" s="5">
        <v>2.3766999999999998E-3</v>
      </c>
      <c r="F51" s="5">
        <v>-2.30415129266026E-2</v>
      </c>
      <c r="G51" s="1">
        <f t="shared" si="0"/>
        <v>2.5418212926602599E-2</v>
      </c>
      <c r="H51" s="2">
        <f t="shared" si="2"/>
        <v>151.16485902857923</v>
      </c>
      <c r="I51" s="2">
        <f t="shared" si="3"/>
        <v>120.54214615971252</v>
      </c>
    </row>
    <row r="52" spans="4:9" x14ac:dyDescent="0.45">
      <c r="D52" s="4">
        <v>38990</v>
      </c>
      <c r="E52" s="5">
        <v>1.60047E-2</v>
      </c>
      <c r="F52" s="5">
        <v>2.4569314009615199E-2</v>
      </c>
      <c r="G52" s="1">
        <f t="shared" si="0"/>
        <v>-8.5646140096151992E-3</v>
      </c>
      <c r="H52" s="2">
        <f t="shared" si="2"/>
        <v>153.58420724787393</v>
      </c>
      <c r="I52" s="2">
        <f t="shared" si="3"/>
        <v>123.50378400010344</v>
      </c>
    </row>
    <row r="53" spans="4:9" x14ac:dyDescent="0.45">
      <c r="D53" s="4">
        <v>39021</v>
      </c>
      <c r="E53" s="5">
        <v>1.2252000000000001E-2</v>
      </c>
      <c r="F53" s="5">
        <v>2.9767624311811902E-2</v>
      </c>
      <c r="G53" s="1">
        <f t="shared" si="0"/>
        <v>-1.7515624311811903E-2</v>
      </c>
      <c r="H53" s="2">
        <f t="shared" si="2"/>
        <v>155.46592095507486</v>
      </c>
      <c r="I53" s="2">
        <f t="shared" si="3"/>
        <v>127.18019824330568</v>
      </c>
    </row>
    <row r="54" spans="4:9" x14ac:dyDescent="0.45">
      <c r="D54" s="4">
        <v>39051</v>
      </c>
      <c r="E54" s="5">
        <v>3.4582000000000002E-3</v>
      </c>
      <c r="F54" s="5">
        <v>-2.7558187188275199E-2</v>
      </c>
      <c r="G54" s="1">
        <f t="shared" si="0"/>
        <v>3.10163871882752E-2</v>
      </c>
      <c r="H54" s="2">
        <f t="shared" si="2"/>
        <v>156.00355320292172</v>
      </c>
      <c r="I54" s="2">
        <f t="shared" si="3"/>
        <v>123.67534253347472</v>
      </c>
    </row>
    <row r="55" spans="4:9" x14ac:dyDescent="0.45">
      <c r="D55" s="4">
        <v>39082</v>
      </c>
      <c r="E55" s="5">
        <v>6.8925999999999996E-3</v>
      </c>
      <c r="F55" s="5">
        <v>-3.9625705002161995E-3</v>
      </c>
      <c r="G55" s="1">
        <f t="shared" si="0"/>
        <v>1.0855170500216199E-2</v>
      </c>
      <c r="H55" s="2">
        <f t="shared" si="2"/>
        <v>157.07882329372819</v>
      </c>
      <c r="I55" s="2">
        <f t="shared" si="3"/>
        <v>123.18527026954744</v>
      </c>
    </row>
    <row r="56" spans="4:9" x14ac:dyDescent="0.45">
      <c r="D56" s="4">
        <v>39113</v>
      </c>
      <c r="E56" s="5">
        <v>-1.1979500000000001E-2</v>
      </c>
      <c r="F56" s="5">
        <v>-1.2095654200356401E-2</v>
      </c>
      <c r="G56" s="1">
        <f t="shared" si="0"/>
        <v>1.1615420035640013E-4</v>
      </c>
      <c r="H56" s="2">
        <f t="shared" si="2"/>
        <v>155.19709753008098</v>
      </c>
      <c r="I56" s="2">
        <f t="shared" si="3"/>
        <v>121.69526383778955</v>
      </c>
    </row>
    <row r="57" spans="4:9" x14ac:dyDescent="0.45">
      <c r="D57" s="4">
        <v>39141</v>
      </c>
      <c r="E57" s="5">
        <v>1.1547E-3</v>
      </c>
      <c r="F57" s="5">
        <v>1.9927177940859801E-2</v>
      </c>
      <c r="G57" s="1">
        <f t="shared" si="0"/>
        <v>-1.8772477940859799E-2</v>
      </c>
      <c r="H57" s="2">
        <f t="shared" si="2"/>
        <v>155.37630361859897</v>
      </c>
      <c r="I57" s="2">
        <f t="shared" si="3"/>
        <v>124.12030701484507</v>
      </c>
    </row>
    <row r="58" spans="4:9" x14ac:dyDescent="0.45">
      <c r="D58" s="4">
        <v>39172</v>
      </c>
      <c r="E58" s="5">
        <v>-5.7669999999999996E-3</v>
      </c>
      <c r="F58" s="5">
        <v>1.1131544975319501E-2</v>
      </c>
      <c r="G58" s="1">
        <f t="shared" si="0"/>
        <v>-1.68985449753195E-2</v>
      </c>
      <c r="H58" s="2">
        <f t="shared" si="2"/>
        <v>154.4802484756305</v>
      </c>
      <c r="I58" s="2">
        <f t="shared" si="3"/>
        <v>125.50195779473128</v>
      </c>
    </row>
    <row r="59" spans="4:9" x14ac:dyDescent="0.45">
      <c r="D59" s="4">
        <v>39202</v>
      </c>
      <c r="E59" s="5">
        <v>1.3921099999999999E-2</v>
      </c>
      <c r="F59" s="5">
        <v>1.05512006719987E-2</v>
      </c>
      <c r="G59" s="1">
        <f t="shared" si="0"/>
        <v>3.3698993280012988E-3</v>
      </c>
      <c r="H59" s="2">
        <f t="shared" si="2"/>
        <v>156.63078346268458</v>
      </c>
      <c r="I59" s="2">
        <f t="shared" si="3"/>
        <v>126.82615413615221</v>
      </c>
    </row>
    <row r="60" spans="4:9" x14ac:dyDescent="0.45">
      <c r="D60" s="4">
        <v>39233</v>
      </c>
      <c r="E60" s="5">
        <v>1.43021E-2</v>
      </c>
      <c r="F60" s="5">
        <v>1.5857890523137901E-2</v>
      </c>
      <c r="G60" s="1">
        <f t="shared" si="0"/>
        <v>-1.5557905231379007E-3</v>
      </c>
      <c r="H60" s="2">
        <f t="shared" si="2"/>
        <v>158.87093259084625</v>
      </c>
      <c r="I60" s="2">
        <f t="shared" si="3"/>
        <v>128.83734940391392</v>
      </c>
    </row>
    <row r="61" spans="4:9" x14ac:dyDescent="0.45">
      <c r="D61" s="4">
        <v>39263</v>
      </c>
      <c r="E61" s="5">
        <v>1.18443E-2</v>
      </c>
      <c r="F61" s="5">
        <v>3.8938562760346602E-3</v>
      </c>
      <c r="G61" s="1">
        <f t="shared" si="0"/>
        <v>7.9504437239653405E-3</v>
      </c>
      <c r="H61" s="2">
        <f t="shared" si="2"/>
        <v>160.75264757773201</v>
      </c>
      <c r="I61" s="2">
        <f t="shared" si="3"/>
        <v>129.33902352547801</v>
      </c>
    </row>
    <row r="62" spans="4:9" x14ac:dyDescent="0.45">
      <c r="D62" s="4">
        <v>39294</v>
      </c>
      <c r="E62" s="5">
        <v>1.1705700000000001E-2</v>
      </c>
      <c r="F62" s="5">
        <v>7.4861223140914E-3</v>
      </c>
      <c r="G62" s="1">
        <f t="shared" si="0"/>
        <v>4.2195776859086011E-3</v>
      </c>
      <c r="H62" s="2">
        <f t="shared" si="2"/>
        <v>162.63436984448268</v>
      </c>
      <c r="I62" s="2">
        <f t="shared" si="3"/>
        <v>130.30727127557489</v>
      </c>
    </row>
    <row r="63" spans="4:9" x14ac:dyDescent="0.45">
      <c r="D63" s="4">
        <v>39325</v>
      </c>
      <c r="E63" s="5">
        <v>1.04683E-2</v>
      </c>
      <c r="F63" s="5">
        <v>7.7610487410621999E-3</v>
      </c>
      <c r="G63" s="1">
        <f t="shared" si="0"/>
        <v>2.7072512589377999E-3</v>
      </c>
      <c r="H63" s="2">
        <f t="shared" si="2"/>
        <v>164.3368752183257</v>
      </c>
      <c r="I63" s="2">
        <f t="shared" si="3"/>
        <v>131.31859235925944</v>
      </c>
    </row>
    <row r="64" spans="4:9" x14ac:dyDescent="0.45">
      <c r="D64" s="4">
        <v>39355</v>
      </c>
      <c r="E64" s="5">
        <v>-1.0905100000000001E-2</v>
      </c>
      <c r="F64" s="5">
        <v>-2.0206859074733699E-2</v>
      </c>
      <c r="G64" s="1">
        <f t="shared" si="0"/>
        <v>9.3017590747336981E-3</v>
      </c>
      <c r="H64" s="2">
        <f t="shared" si="2"/>
        <v>162.54476516038233</v>
      </c>
      <c r="I64" s="2">
        <f t="shared" si="3"/>
        <v>128.66505606956349</v>
      </c>
    </row>
    <row r="65" spans="4:9" x14ac:dyDescent="0.45">
      <c r="D65" s="4">
        <v>39386</v>
      </c>
      <c r="E65" s="5">
        <v>7.1665000000000001E-3</v>
      </c>
      <c r="F65" s="5">
        <v>1.16820210551051E-2</v>
      </c>
      <c r="G65" s="1">
        <f t="shared" si="0"/>
        <v>-4.5155210551050999E-3</v>
      </c>
      <c r="H65" s="2">
        <f t="shared" si="2"/>
        <v>163.70964221990423</v>
      </c>
      <c r="I65" s="2">
        <f t="shared" si="3"/>
        <v>130.16812396362442</v>
      </c>
    </row>
    <row r="66" spans="4:9" x14ac:dyDescent="0.45">
      <c r="D66" s="4">
        <v>39416</v>
      </c>
      <c r="E66" s="5">
        <v>5.4735000000000001E-3</v>
      </c>
      <c r="F66" s="5">
        <v>-4.0922132743404999E-3</v>
      </c>
      <c r="G66" s="1">
        <f t="shared" si="0"/>
        <v>9.5657132743405E-3</v>
      </c>
      <c r="H66" s="2">
        <f t="shared" si="2"/>
        <v>164.60570694659486</v>
      </c>
      <c r="I66" s="2">
        <f t="shared" si="3"/>
        <v>129.63544823884448</v>
      </c>
    </row>
    <row r="67" spans="4:9" x14ac:dyDescent="0.45">
      <c r="D67" s="4">
        <v>39447</v>
      </c>
      <c r="E67" s="5">
        <v>-2.1774599999999998E-2</v>
      </c>
      <c r="F67" s="5">
        <v>-8.2939026406610907E-3</v>
      </c>
      <c r="G67" s="1">
        <f t="shared" si="0"/>
        <v>-1.3480697359338907E-2</v>
      </c>
      <c r="H67" s="2">
        <f t="shared" si="2"/>
        <v>161.02148352011554</v>
      </c>
      <c r="I67" s="2">
        <f t="shared" si="3"/>
        <v>128.56026445237305</v>
      </c>
    </row>
    <row r="68" spans="4:9" x14ac:dyDescent="0.45">
      <c r="D68" s="4">
        <v>39478</v>
      </c>
      <c r="E68" s="5">
        <v>5.0083000000000003E-3</v>
      </c>
      <c r="F68" s="5">
        <v>2.8125902689442E-3</v>
      </c>
      <c r="G68" s="1">
        <f t="shared" si="0"/>
        <v>2.1957097310558002E-3</v>
      </c>
      <c r="H68" s="2">
        <f t="shared" si="2"/>
        <v>161.82792741602935</v>
      </c>
      <c r="I68" s="2">
        <f t="shared" si="3"/>
        <v>128.9218518011447</v>
      </c>
    </row>
    <row r="69" spans="4:9" x14ac:dyDescent="0.45">
      <c r="D69" s="4">
        <v>39507</v>
      </c>
      <c r="E69" s="5">
        <v>1.49502E-2</v>
      </c>
      <c r="F69" s="5">
        <v>1.8313944674098498E-2</v>
      </c>
      <c r="G69" s="1">
        <f t="shared" ref="G69:G132" si="4">E69-F69</f>
        <v>-3.3637446740984976E-3</v>
      </c>
      <c r="H69" s="2">
        <f t="shared" si="2"/>
        <v>164.24728729648447</v>
      </c>
      <c r="I69" s="2">
        <f t="shared" si="3"/>
        <v>131.2829194623132</v>
      </c>
    </row>
    <row r="70" spans="4:9" x14ac:dyDescent="0.45">
      <c r="D70" s="4">
        <v>39538</v>
      </c>
      <c r="E70" s="5">
        <v>1.6367E-3</v>
      </c>
      <c r="F70" s="5">
        <v>-7.989836530920549E-4</v>
      </c>
      <c r="G70" s="1">
        <f t="shared" si="4"/>
        <v>2.4356836530920549E-3</v>
      </c>
      <c r="H70" s="2">
        <f t="shared" ref="H70:H133" si="5">H69*(1+E70)</f>
        <v>164.51611083160262</v>
      </c>
      <c r="I70" s="2">
        <f t="shared" ref="I70:I133" si="6">I69*(1+F70)</f>
        <v>131.1780265557326</v>
      </c>
    </row>
    <row r="71" spans="4:9" x14ac:dyDescent="0.45">
      <c r="D71" s="4">
        <v>39568</v>
      </c>
      <c r="E71" s="5">
        <v>1.68845E-2</v>
      </c>
      <c r="F71" s="5">
        <v>2.0688370706995501E-2</v>
      </c>
      <c r="G71" s="1">
        <f t="shared" si="4"/>
        <v>-3.8038707069955012E-3</v>
      </c>
      <c r="H71" s="2">
        <f t="shared" si="5"/>
        <v>167.2938831049388</v>
      </c>
      <c r="I71" s="2">
        <f t="shared" si="6"/>
        <v>133.89188619772972</v>
      </c>
    </row>
    <row r="72" spans="4:9" x14ac:dyDescent="0.45">
      <c r="D72" s="4">
        <v>39599</v>
      </c>
      <c r="E72" s="5">
        <v>-5.3560000000000001E-4</v>
      </c>
      <c r="F72" s="5">
        <v>6.7904073027895695E-3</v>
      </c>
      <c r="G72" s="1">
        <f t="shared" si="4"/>
        <v>-7.3260073027895693E-3</v>
      </c>
      <c r="H72" s="2">
        <f t="shared" si="5"/>
        <v>167.20428050114779</v>
      </c>
      <c r="I72" s="2">
        <f t="shared" si="6"/>
        <v>134.80106663955104</v>
      </c>
    </row>
    <row r="73" spans="4:9" x14ac:dyDescent="0.45">
      <c r="D73" s="4">
        <v>39629</v>
      </c>
      <c r="E73" s="5">
        <v>5.3589999999999996E-4</v>
      </c>
      <c r="F73" s="5">
        <v>1.25902583781956E-3</v>
      </c>
      <c r="G73" s="1">
        <f t="shared" si="4"/>
        <v>-7.2312583781956007E-4</v>
      </c>
      <c r="H73" s="2">
        <f t="shared" si="5"/>
        <v>167.29388527506836</v>
      </c>
      <c r="I73" s="2">
        <f t="shared" si="6"/>
        <v>134.97078466541586</v>
      </c>
    </row>
    <row r="74" spans="4:9" x14ac:dyDescent="0.45">
      <c r="D74" s="4">
        <v>39660</v>
      </c>
      <c r="E74" s="5">
        <v>4.8205999999999995E-3</v>
      </c>
      <c r="F74" s="5">
        <v>8.8817448767075603E-4</v>
      </c>
      <c r="G74" s="1">
        <f t="shared" si="4"/>
        <v>3.9324255123292431E-3</v>
      </c>
      <c r="H74" s="2">
        <f t="shared" si="5"/>
        <v>168.10034217842534</v>
      </c>
      <c r="I74" s="2">
        <f t="shared" si="6"/>
        <v>135.09066227293658</v>
      </c>
    </row>
    <row r="75" spans="4:9" x14ac:dyDescent="0.45">
      <c r="D75" s="4">
        <v>39691</v>
      </c>
      <c r="E75" s="5">
        <v>-1.81237E-2</v>
      </c>
      <c r="F75" s="5">
        <v>-2.5522002599462898E-2</v>
      </c>
      <c r="G75" s="1">
        <f t="shared" si="4"/>
        <v>7.3983025994628984E-3</v>
      </c>
      <c r="H75" s="2">
        <f t="shared" si="5"/>
        <v>165.05374200688621</v>
      </c>
      <c r="I75" s="2">
        <f t="shared" si="6"/>
        <v>131.64287803924353</v>
      </c>
    </row>
    <row r="76" spans="4:9" x14ac:dyDescent="0.45">
      <c r="D76" s="4">
        <v>39721</v>
      </c>
      <c r="E76" s="5">
        <v>-1.24864E-2</v>
      </c>
      <c r="F76" s="5">
        <v>-1.2533498961934399E-2</v>
      </c>
      <c r="G76" s="1">
        <f t="shared" si="4"/>
        <v>4.7098961934399081E-5</v>
      </c>
      <c r="H76" s="2">
        <f t="shared" si="5"/>
        <v>162.99281496269143</v>
      </c>
      <c r="I76" s="2">
        <f t="shared" si="6"/>
        <v>129.99293216399261</v>
      </c>
    </row>
    <row r="77" spans="4:9" x14ac:dyDescent="0.45">
      <c r="D77" s="4">
        <v>39752</v>
      </c>
      <c r="E77" s="5">
        <v>3.9582199999999998E-2</v>
      </c>
      <c r="F77" s="5">
        <v>4.9199101871434996E-2</v>
      </c>
      <c r="G77" s="1">
        <f t="shared" si="4"/>
        <v>-9.6169018714349977E-3</v>
      </c>
      <c r="H77" s="2">
        <f t="shared" si="5"/>
        <v>169.44442916310766</v>
      </c>
      <c r="I77" s="2">
        <f t="shared" si="6"/>
        <v>136.38846767609542</v>
      </c>
    </row>
    <row r="78" spans="4:9" x14ac:dyDescent="0.45">
      <c r="D78" s="4">
        <v>39782</v>
      </c>
      <c r="E78" s="5">
        <v>5.2880000000000006E-4</v>
      </c>
      <c r="F78" s="5">
        <v>-4.2394640362081095E-3</v>
      </c>
      <c r="G78" s="1">
        <f t="shared" si="4"/>
        <v>4.7682640362081098E-3</v>
      </c>
      <c r="H78" s="2">
        <f t="shared" si="5"/>
        <v>169.53403137724914</v>
      </c>
      <c r="I78" s="2">
        <f t="shared" si="6"/>
        <v>135.81025367242907</v>
      </c>
    </row>
    <row r="79" spans="4:9" x14ac:dyDescent="0.45">
      <c r="D79" s="4">
        <v>39813</v>
      </c>
      <c r="E79" s="5">
        <v>-4.2282999999999999E-3</v>
      </c>
      <c r="F79" s="5">
        <v>-9.9997601400784106E-3</v>
      </c>
      <c r="G79" s="1">
        <f t="shared" si="4"/>
        <v>5.7714601400784106E-3</v>
      </c>
      <c r="H79" s="2">
        <f t="shared" si="5"/>
        <v>168.81719063237671</v>
      </c>
      <c r="I79" s="2">
        <f t="shared" si="6"/>
        <v>134.45218371114157</v>
      </c>
    </row>
    <row r="80" spans="4:9" x14ac:dyDescent="0.45">
      <c r="D80" s="4">
        <v>39844</v>
      </c>
      <c r="E80" s="5">
        <v>-3.1846999999999999E-3</v>
      </c>
      <c r="F80" s="5">
        <v>-1.0011120775497899E-2</v>
      </c>
      <c r="G80" s="1">
        <f t="shared" si="4"/>
        <v>6.8264207754978982E-3</v>
      </c>
      <c r="H80" s="2">
        <f t="shared" si="5"/>
        <v>168.27955852536977</v>
      </c>
      <c r="I80" s="2">
        <f t="shared" si="6"/>
        <v>133.1061666614799</v>
      </c>
    </row>
    <row r="81" spans="4:9" x14ac:dyDescent="0.45">
      <c r="D81" s="4">
        <v>39872</v>
      </c>
      <c r="E81" s="5">
        <v>1.22471E-2</v>
      </c>
      <c r="F81" s="5">
        <v>9.7428103639425299E-3</v>
      </c>
      <c r="G81" s="1">
        <f t="shared" si="4"/>
        <v>2.5042896360574704E-3</v>
      </c>
      <c r="H81" s="2">
        <f t="shared" si="5"/>
        <v>170.34049510658582</v>
      </c>
      <c r="I81" s="2">
        <f t="shared" si="6"/>
        <v>134.40299480153402</v>
      </c>
    </row>
    <row r="82" spans="4:9" x14ac:dyDescent="0.45">
      <c r="D82" s="4">
        <v>39903</v>
      </c>
      <c r="E82" s="5">
        <v>2.7880099999999998E-2</v>
      </c>
      <c r="F82" s="5">
        <v>3.7509391890253999E-2</v>
      </c>
      <c r="G82" s="1">
        <f t="shared" si="4"/>
        <v>-9.6292918902540006E-3</v>
      </c>
      <c r="H82" s="2">
        <f t="shared" si="5"/>
        <v>175.08960514420693</v>
      </c>
      <c r="I82" s="2">
        <f t="shared" si="6"/>
        <v>139.44436940476854</v>
      </c>
    </row>
    <row r="83" spans="4:9" x14ac:dyDescent="0.45">
      <c r="D83" s="4">
        <v>39933</v>
      </c>
      <c r="E83" s="5">
        <v>3.1217999999999999E-2</v>
      </c>
      <c r="F83" s="5">
        <v>2.2758172805128696E-2</v>
      </c>
      <c r="G83" s="1">
        <f t="shared" si="4"/>
        <v>8.4598271948713027E-3</v>
      </c>
      <c r="H83" s="2">
        <f t="shared" si="5"/>
        <v>180.55555243759878</v>
      </c>
      <c r="I83" s="2">
        <f t="shared" si="6"/>
        <v>142.61786846038447</v>
      </c>
    </row>
    <row r="84" spans="4:9" x14ac:dyDescent="0.45">
      <c r="D84" s="4">
        <v>39964</v>
      </c>
      <c r="E84" s="5">
        <v>8.933E-3</v>
      </c>
      <c r="F84" s="5">
        <v>1.25306070240838E-2</v>
      </c>
      <c r="G84" s="1">
        <f t="shared" si="4"/>
        <v>-3.5976070240838001E-3</v>
      </c>
      <c r="H84" s="2">
        <f t="shared" si="5"/>
        <v>182.16845518752388</v>
      </c>
      <c r="I84" s="2">
        <f t="shared" si="6"/>
        <v>144.40495692467402</v>
      </c>
    </row>
    <row r="85" spans="4:9" x14ac:dyDescent="0.45">
      <c r="D85" s="4">
        <v>39994</v>
      </c>
      <c r="E85" s="5">
        <v>1.7707799999999999E-2</v>
      </c>
      <c r="F85" s="5">
        <v>1.5181798084340501E-2</v>
      </c>
      <c r="G85" s="1">
        <f t="shared" si="4"/>
        <v>2.5260019156594978E-3</v>
      </c>
      <c r="H85" s="2">
        <f t="shared" si="5"/>
        <v>185.39425775829349</v>
      </c>
      <c r="I85" s="2">
        <f t="shared" si="6"/>
        <v>146.59728382308231</v>
      </c>
    </row>
    <row r="86" spans="4:9" x14ac:dyDescent="0.45">
      <c r="D86" s="4">
        <v>40025</v>
      </c>
      <c r="E86" s="5">
        <v>2.2232999999999999E-2</v>
      </c>
      <c r="F86" s="5">
        <v>2.5683074680461E-2</v>
      </c>
      <c r="G86" s="1">
        <f t="shared" si="4"/>
        <v>-3.4500746804610009E-3</v>
      </c>
      <c r="H86" s="2">
        <f t="shared" si="5"/>
        <v>189.51612829103362</v>
      </c>
      <c r="I86" s="2">
        <f t="shared" si="6"/>
        <v>150.36235281146327</v>
      </c>
    </row>
    <row r="87" spans="4:9" x14ac:dyDescent="0.45">
      <c r="D87" s="4">
        <v>40056</v>
      </c>
      <c r="E87" s="5">
        <v>7.0921999999999999E-3</v>
      </c>
      <c r="F87" s="5">
        <v>9.4717731627318395E-3</v>
      </c>
      <c r="G87" s="1">
        <f t="shared" si="4"/>
        <v>-2.3795731627318396E-3</v>
      </c>
      <c r="H87" s="2">
        <f t="shared" si="5"/>
        <v>190.86021457609928</v>
      </c>
      <c r="I87" s="2">
        <f t="shared" si="6"/>
        <v>151.78655090950809</v>
      </c>
    </row>
    <row r="88" spans="4:9" x14ac:dyDescent="0.45">
      <c r="D88" s="4">
        <v>40086</v>
      </c>
      <c r="E88" s="5">
        <v>7.5116999999999996E-3</v>
      </c>
      <c r="F88" s="5">
        <v>7.8376835481610493E-3</v>
      </c>
      <c r="G88" s="1">
        <f t="shared" si="4"/>
        <v>-3.2598354816104971E-4</v>
      </c>
      <c r="H88" s="2">
        <f t="shared" si="5"/>
        <v>192.29389924993058</v>
      </c>
      <c r="I88" s="2">
        <f t="shared" si="6"/>
        <v>152.97620586240365</v>
      </c>
    </row>
    <row r="89" spans="4:9" x14ac:dyDescent="0.45">
      <c r="D89" s="4">
        <v>40117</v>
      </c>
      <c r="E89" s="5">
        <v>6.0577999999999995E-3</v>
      </c>
      <c r="F89" s="5">
        <v>6.1988134734227698E-3</v>
      </c>
      <c r="G89" s="1">
        <f t="shared" si="4"/>
        <v>-1.4101347342277033E-4</v>
      </c>
      <c r="H89" s="2">
        <f t="shared" si="5"/>
        <v>193.4587772328068</v>
      </c>
      <c r="I89" s="2">
        <f t="shared" si="6"/>
        <v>153.9244768284166</v>
      </c>
    </row>
    <row r="90" spans="4:9" x14ac:dyDescent="0.45">
      <c r="D90" s="4">
        <v>40147</v>
      </c>
      <c r="E90" s="5">
        <v>-1.1116299999999999E-2</v>
      </c>
      <c r="F90" s="5">
        <v>-5.5807515920062098E-3</v>
      </c>
      <c r="G90" s="1">
        <f t="shared" si="4"/>
        <v>-5.5355484079937893E-3</v>
      </c>
      <c r="H90" s="2">
        <f t="shared" si="5"/>
        <v>191.30823142745376</v>
      </c>
      <c r="I90" s="2">
        <f t="shared" si="6"/>
        <v>153.06546255930769</v>
      </c>
    </row>
    <row r="91" spans="4:9" x14ac:dyDescent="0.45">
      <c r="D91" s="4">
        <v>40178</v>
      </c>
      <c r="E91" s="5">
        <v>5.6205999999999999E-3</v>
      </c>
      <c r="F91" s="5">
        <v>3.9839959138501203E-3</v>
      </c>
      <c r="G91" s="1">
        <f t="shared" si="4"/>
        <v>1.6366040861498796E-3</v>
      </c>
      <c r="H91" s="2">
        <f t="shared" si="5"/>
        <v>192.38349847301492</v>
      </c>
      <c r="I91" s="2">
        <f t="shared" si="6"/>
        <v>153.67527473669554</v>
      </c>
    </row>
    <row r="92" spans="4:9" x14ac:dyDescent="0.45">
      <c r="D92" s="4">
        <v>40209</v>
      </c>
      <c r="E92" s="5">
        <v>1.8630600000000001E-2</v>
      </c>
      <c r="F92" s="5">
        <v>1.50587596872922E-2</v>
      </c>
      <c r="G92" s="1">
        <f t="shared" si="4"/>
        <v>3.5718403127078004E-3</v>
      </c>
      <c r="H92" s="2">
        <f t="shared" si="5"/>
        <v>195.96771847966627</v>
      </c>
      <c r="I92" s="2">
        <f t="shared" si="6"/>
        <v>155.98943376883403</v>
      </c>
    </row>
    <row r="93" spans="4:9" x14ac:dyDescent="0.45">
      <c r="D93" s="4">
        <v>40237</v>
      </c>
      <c r="E93" s="5">
        <v>2.0118900000000002E-2</v>
      </c>
      <c r="F93" s="5">
        <v>1.54430559500147E-2</v>
      </c>
      <c r="G93" s="1">
        <f t="shared" si="4"/>
        <v>4.6758440499853025E-3</v>
      </c>
      <c r="H93" s="2">
        <f t="shared" si="5"/>
        <v>199.91037341098681</v>
      </c>
      <c r="I93" s="2">
        <f t="shared" si="6"/>
        <v>158.39838732213724</v>
      </c>
    </row>
    <row r="94" spans="4:9" x14ac:dyDescent="0.45">
      <c r="D94" s="4">
        <v>40268</v>
      </c>
      <c r="E94" s="5">
        <v>1.3447000000000001E-3</v>
      </c>
      <c r="F94" s="5">
        <v>5.2627141126702004E-3</v>
      </c>
      <c r="G94" s="1">
        <f t="shared" si="4"/>
        <v>-3.9180141126702005E-3</v>
      </c>
      <c r="H94" s="2">
        <f t="shared" si="5"/>
        <v>200.17919289011255</v>
      </c>
      <c r="I94" s="2">
        <f t="shared" si="6"/>
        <v>159.23199275052164</v>
      </c>
    </row>
    <row r="95" spans="4:9" x14ac:dyDescent="0.45">
      <c r="D95" s="4">
        <v>40298</v>
      </c>
      <c r="E95" s="5">
        <v>5.8192000000000001E-3</v>
      </c>
      <c r="F95" s="5">
        <v>6.5240072829939599E-3</v>
      </c>
      <c r="G95" s="1">
        <f t="shared" si="4"/>
        <v>-7.0480728299395987E-4</v>
      </c>
      <c r="H95" s="2">
        <f t="shared" si="5"/>
        <v>201.34407564937868</v>
      </c>
      <c r="I95" s="2">
        <f t="shared" si="6"/>
        <v>160.27082343091169</v>
      </c>
    </row>
    <row r="96" spans="4:9" x14ac:dyDescent="0.45">
      <c r="D96" s="4">
        <v>40329</v>
      </c>
      <c r="E96" s="5">
        <v>-3.5603000000000002E-3</v>
      </c>
      <c r="F96" s="5">
        <v>-9.8475809910182292E-3</v>
      </c>
      <c r="G96" s="1">
        <f t="shared" si="4"/>
        <v>6.2872809910182285E-3</v>
      </c>
      <c r="H96" s="2">
        <f t="shared" si="5"/>
        <v>200.62723033684421</v>
      </c>
      <c r="I96" s="2">
        <f t="shared" si="6"/>
        <v>158.6925435166786</v>
      </c>
    </row>
    <row r="97" spans="4:9" x14ac:dyDescent="0.45">
      <c r="D97" s="4">
        <v>40359</v>
      </c>
      <c r="E97" s="5">
        <v>-4.4659999999999996E-4</v>
      </c>
      <c r="F97" s="5">
        <v>-1.8413068557382401E-3</v>
      </c>
      <c r="G97" s="1">
        <f t="shared" si="4"/>
        <v>1.3947068557382401E-3</v>
      </c>
      <c r="H97" s="2">
        <f t="shared" si="5"/>
        <v>200.53763021577578</v>
      </c>
      <c r="I97" s="2">
        <f t="shared" si="6"/>
        <v>158.40034184834678</v>
      </c>
    </row>
    <row r="98" spans="4:9" x14ac:dyDescent="0.45">
      <c r="D98" s="4">
        <v>40390</v>
      </c>
      <c r="E98" s="5">
        <v>1.0277000000000001E-2</v>
      </c>
      <c r="F98" s="5">
        <v>7.7880626911286301E-3</v>
      </c>
      <c r="G98" s="1">
        <f t="shared" si="4"/>
        <v>2.4889373088713713E-3</v>
      </c>
      <c r="H98" s="2">
        <f t="shared" si="5"/>
        <v>202.59855544150332</v>
      </c>
      <c r="I98" s="2">
        <f t="shared" si="6"/>
        <v>159.63397364095792</v>
      </c>
    </row>
    <row r="99" spans="4:9" x14ac:dyDescent="0.45">
      <c r="D99" s="4">
        <v>40421</v>
      </c>
      <c r="E99" s="5">
        <v>1.1941600000000002E-2</v>
      </c>
      <c r="F99" s="5">
        <v>1.1403057684616E-2</v>
      </c>
      <c r="G99" s="1">
        <f t="shared" si="4"/>
        <v>5.3854231538400139E-4</v>
      </c>
      <c r="H99" s="2">
        <f t="shared" si="5"/>
        <v>205.01790635116359</v>
      </c>
      <c r="I99" s="2">
        <f t="shared" si="6"/>
        <v>161.45428905081025</v>
      </c>
    </row>
    <row r="100" spans="4:9" x14ac:dyDescent="0.45">
      <c r="D100" s="4">
        <v>40451</v>
      </c>
      <c r="E100" s="5">
        <v>6.5558999999999999E-3</v>
      </c>
      <c r="F100" s="5">
        <v>7.3945992187756104E-3</v>
      </c>
      <c r="G100" s="1">
        <f t="shared" si="4"/>
        <v>-8.3869921877561052E-4</v>
      </c>
      <c r="H100" s="2">
        <f t="shared" si="5"/>
        <v>206.36198324341117</v>
      </c>
      <c r="I100" s="2">
        <f t="shared" si="6"/>
        <v>162.64817881049333</v>
      </c>
    </row>
    <row r="101" spans="4:9" x14ac:dyDescent="0.45">
      <c r="D101" s="4">
        <v>40482</v>
      </c>
      <c r="E101" s="5">
        <v>7.3816999999999997E-3</v>
      </c>
      <c r="F101" s="5">
        <v>7.8570470080927494E-3</v>
      </c>
      <c r="G101" s="1">
        <f t="shared" si="4"/>
        <v>-4.7534700809274966E-4</v>
      </c>
      <c r="H101" s="2">
        <f t="shared" si="5"/>
        <v>207.88528549511906</v>
      </c>
      <c r="I101" s="2">
        <f t="shared" si="6"/>
        <v>163.92611319718804</v>
      </c>
    </row>
    <row r="102" spans="4:9" x14ac:dyDescent="0.45">
      <c r="D102" s="4">
        <v>40512</v>
      </c>
      <c r="E102" s="5">
        <v>-3.4483000000000001E-3</v>
      </c>
      <c r="F102" s="5">
        <v>-2.7602241564325097E-3</v>
      </c>
      <c r="G102" s="1">
        <f t="shared" si="4"/>
        <v>-6.880758435674904E-4</v>
      </c>
      <c r="H102" s="2">
        <f t="shared" si="5"/>
        <v>207.16843466514626</v>
      </c>
      <c r="I102" s="2">
        <f t="shared" si="6"/>
        <v>163.47364037967108</v>
      </c>
    </row>
    <row r="103" spans="4:9" x14ac:dyDescent="0.45">
      <c r="D103" s="4">
        <v>40543</v>
      </c>
      <c r="E103" s="5">
        <v>5.1903000000000001E-3</v>
      </c>
      <c r="F103" s="5">
        <v>4.0292449051570998E-3</v>
      </c>
      <c r="G103" s="1">
        <f t="shared" si="4"/>
        <v>1.1610550948429003E-3</v>
      </c>
      <c r="H103" s="2">
        <f t="shared" si="5"/>
        <v>208.24370099158878</v>
      </c>
      <c r="I103" s="2">
        <f t="shared" si="6"/>
        <v>164.13231571229835</v>
      </c>
    </row>
    <row r="104" spans="4:9" x14ac:dyDescent="0.45">
      <c r="D104" s="4">
        <v>40574</v>
      </c>
      <c r="E104" s="5">
        <v>4.3029000000000001E-3</v>
      </c>
      <c r="F104" s="5">
        <v>5.9918269812822E-3</v>
      </c>
      <c r="G104" s="1">
        <f t="shared" si="4"/>
        <v>-1.6889269812821999E-3</v>
      </c>
      <c r="H104" s="2">
        <f t="shared" si="5"/>
        <v>209.1397528125855</v>
      </c>
      <c r="I104" s="2">
        <f t="shared" si="6"/>
        <v>165.11576815008362</v>
      </c>
    </row>
    <row r="105" spans="4:9" x14ac:dyDescent="0.45">
      <c r="D105" s="4">
        <v>40602</v>
      </c>
      <c r="E105" s="5">
        <v>-5.1414000000000008E-3</v>
      </c>
      <c r="F105" s="5">
        <v>-5.54775170062615E-3</v>
      </c>
      <c r="G105" s="1">
        <f t="shared" si="4"/>
        <v>4.0635170062614922E-4</v>
      </c>
      <c r="H105" s="2">
        <f t="shared" si="5"/>
        <v>208.06448168747488</v>
      </c>
      <c r="I105" s="2">
        <f t="shared" si="6"/>
        <v>164.19974686652881</v>
      </c>
    </row>
    <row r="106" spans="4:9" x14ac:dyDescent="0.45">
      <c r="D106" s="4">
        <v>40633</v>
      </c>
      <c r="E106" s="5">
        <v>-5.1680000000000007E-3</v>
      </c>
      <c r="F106" s="5">
        <v>-8.07840336467857E-3</v>
      </c>
      <c r="G106" s="1">
        <f t="shared" si="4"/>
        <v>2.9104033646785692E-3</v>
      </c>
      <c r="H106" s="2">
        <f t="shared" si="5"/>
        <v>206.98920444611403</v>
      </c>
      <c r="I106" s="2">
        <f t="shared" si="6"/>
        <v>162.87327507896288</v>
      </c>
    </row>
    <row r="107" spans="4:9" x14ac:dyDescent="0.45">
      <c r="D107" s="4">
        <v>40663</v>
      </c>
      <c r="E107" s="5">
        <v>-6.4935000000000001E-3</v>
      </c>
      <c r="F107" s="5">
        <v>-7.7841868204841999E-3</v>
      </c>
      <c r="G107" s="1">
        <f t="shared" si="4"/>
        <v>1.2906868204841998E-3</v>
      </c>
      <c r="H107" s="2">
        <f t="shared" si="5"/>
        <v>205.64512004704318</v>
      </c>
      <c r="I107" s="2">
        <f t="shared" si="6"/>
        <v>161.60543907768411</v>
      </c>
    </row>
    <row r="108" spans="4:9" x14ac:dyDescent="0.45">
      <c r="D108" s="4">
        <v>40694</v>
      </c>
      <c r="E108" s="5">
        <v>-7.8430999999999987E-3</v>
      </c>
      <c r="F108" s="5">
        <v>-1.3396600657936998E-2</v>
      </c>
      <c r="G108" s="1">
        <f t="shared" si="4"/>
        <v>5.5535006579369994E-3</v>
      </c>
      <c r="H108" s="2">
        <f t="shared" si="5"/>
        <v>204.0322248060022</v>
      </c>
      <c r="I108" s="2">
        <f t="shared" si="6"/>
        <v>159.4404755462098</v>
      </c>
    </row>
    <row r="109" spans="4:9" x14ac:dyDescent="0.45">
      <c r="D109" s="4">
        <v>40724</v>
      </c>
      <c r="E109" s="5">
        <v>-1.2296899999999999E-2</v>
      </c>
      <c r="F109" s="5">
        <v>-1.8371641638573501E-2</v>
      </c>
      <c r="G109" s="1">
        <f t="shared" si="4"/>
        <v>6.0747416385735012E-3</v>
      </c>
      <c r="H109" s="2">
        <f t="shared" si="5"/>
        <v>201.52326094078529</v>
      </c>
      <c r="I109" s="2">
        <f t="shared" si="6"/>
        <v>156.51129226679109</v>
      </c>
    </row>
    <row r="110" spans="4:9" x14ac:dyDescent="0.45">
      <c r="D110" s="4">
        <v>40755</v>
      </c>
      <c r="E110" s="5">
        <v>1.11161E-2</v>
      </c>
      <c r="F110" s="5">
        <v>1.7741405075990299E-2</v>
      </c>
      <c r="G110" s="1">
        <f t="shared" si="4"/>
        <v>-6.6253050759902989E-3</v>
      </c>
      <c r="H110" s="2">
        <f t="shared" si="5"/>
        <v>203.76341366172915</v>
      </c>
      <c r="I110" s="2">
        <f t="shared" si="6"/>
        <v>159.28802250186294</v>
      </c>
    </row>
    <row r="111" spans="4:9" x14ac:dyDescent="0.45">
      <c r="D111" s="4">
        <v>40786</v>
      </c>
      <c r="E111" s="5">
        <v>-1.3192999999999998E-3</v>
      </c>
      <c r="F111" s="5">
        <v>1.3722386509114001E-3</v>
      </c>
      <c r="G111" s="1">
        <f t="shared" si="4"/>
        <v>-2.6915386509113997E-3</v>
      </c>
      <c r="H111" s="2">
        <f t="shared" si="5"/>
        <v>203.49458859008521</v>
      </c>
      <c r="I111" s="2">
        <f t="shared" si="6"/>
        <v>159.50660368296724</v>
      </c>
    </row>
    <row r="112" spans="4:9" x14ac:dyDescent="0.45">
      <c r="D112" s="4">
        <v>40816</v>
      </c>
      <c r="E112" s="5">
        <v>3.5227000000000001E-3</v>
      </c>
      <c r="F112" s="5">
        <v>6.7190438943494002E-3</v>
      </c>
      <c r="G112" s="1">
        <f t="shared" si="4"/>
        <v>-3.1963438943494E-3</v>
      </c>
      <c r="H112" s="2">
        <f t="shared" si="5"/>
        <v>204.2114389773115</v>
      </c>
      <c r="I112" s="2">
        <f t="shared" si="6"/>
        <v>160.5783355545517</v>
      </c>
    </row>
    <row r="113" spans="4:9" x14ac:dyDescent="0.45">
      <c r="D113" s="4">
        <v>40847</v>
      </c>
      <c r="E113" s="5">
        <v>-1.40412E-2</v>
      </c>
      <c r="F113" s="5">
        <v>-2.7047751971323E-2</v>
      </c>
      <c r="G113" s="1">
        <f t="shared" si="4"/>
        <v>1.3006551971322999E-2</v>
      </c>
      <c r="H113" s="2">
        <f t="shared" si="5"/>
        <v>201.34406532034328</v>
      </c>
      <c r="I113" s="2">
        <f t="shared" si="6"/>
        <v>156.23505256250431</v>
      </c>
    </row>
    <row r="114" spans="4:9" x14ac:dyDescent="0.45">
      <c r="D114" s="4">
        <v>40877</v>
      </c>
      <c r="E114" s="5">
        <v>0</v>
      </c>
      <c r="F114" s="5">
        <v>-5.8797773190688498E-4</v>
      </c>
      <c r="G114" s="1">
        <f t="shared" si="4"/>
        <v>5.8797773190688498E-4</v>
      </c>
      <c r="H114" s="2">
        <f t="shared" si="5"/>
        <v>201.34406532034328</v>
      </c>
      <c r="I114" s="2">
        <f t="shared" si="6"/>
        <v>156.14318983065425</v>
      </c>
    </row>
    <row r="115" spans="4:9" x14ac:dyDescent="0.45">
      <c r="D115" s="4">
        <v>40908</v>
      </c>
      <c r="E115" s="5">
        <v>9.7907999999999988E-3</v>
      </c>
      <c r="F115" s="5">
        <v>1.6028690166232699E-2</v>
      </c>
      <c r="G115" s="1">
        <f t="shared" si="4"/>
        <v>-6.2378901662327006E-3</v>
      </c>
      <c r="H115" s="2">
        <f t="shared" si="5"/>
        <v>203.31538479508168</v>
      </c>
      <c r="I115" s="2">
        <f t="shared" si="6"/>
        <v>158.64596064201709</v>
      </c>
    </row>
    <row r="116" spans="4:9" x14ac:dyDescent="0.45">
      <c r="D116" s="4">
        <v>40939</v>
      </c>
      <c r="E116" s="5">
        <v>2.7324799999999996E-2</v>
      </c>
      <c r="F116" s="5">
        <v>3.8422130095624202E-2</v>
      </c>
      <c r="G116" s="1">
        <f t="shared" si="4"/>
        <v>-1.1097330095624205E-2</v>
      </c>
      <c r="H116" s="2">
        <f t="shared" si="5"/>
        <v>208.87093702153032</v>
      </c>
      <c r="I116" s="2">
        <f t="shared" si="6"/>
        <v>164.74147638094996</v>
      </c>
    </row>
    <row r="117" spans="4:9" x14ac:dyDescent="0.45">
      <c r="D117" s="4">
        <v>40968</v>
      </c>
      <c r="E117" s="5">
        <v>6.8640000000000003E-3</v>
      </c>
      <c r="F117" s="5">
        <v>1.6601973807795802E-2</v>
      </c>
      <c r="G117" s="1">
        <f t="shared" si="4"/>
        <v>-9.7379738077958012E-3</v>
      </c>
      <c r="H117" s="2">
        <f t="shared" si="5"/>
        <v>210.3046271332461</v>
      </c>
      <c r="I117" s="2">
        <f t="shared" si="6"/>
        <v>167.47651005688411</v>
      </c>
    </row>
    <row r="118" spans="4:9" x14ac:dyDescent="0.45">
      <c r="D118" s="4">
        <v>40999</v>
      </c>
      <c r="E118" s="5">
        <v>2.42863E-2</v>
      </c>
      <c r="F118" s="5">
        <v>2.8666514950818199E-2</v>
      </c>
      <c r="G118" s="1">
        <f t="shared" si="4"/>
        <v>-4.3802149508181988E-3</v>
      </c>
      <c r="H118" s="2">
        <f t="shared" si="5"/>
        <v>215.41214839919226</v>
      </c>
      <c r="I118" s="2">
        <f t="shared" si="6"/>
        <v>172.27747793634066</v>
      </c>
    </row>
    <row r="119" spans="4:9" x14ac:dyDescent="0.45">
      <c r="D119" s="4">
        <v>41029</v>
      </c>
      <c r="E119" s="5">
        <v>2.9118E-3</v>
      </c>
      <c r="F119" s="5">
        <v>4.8236101630501002E-3</v>
      </c>
      <c r="G119" s="1">
        <f t="shared" si="4"/>
        <v>-1.9118101630501002E-3</v>
      </c>
      <c r="H119" s="2">
        <f t="shared" si="5"/>
        <v>216.039385492901</v>
      </c>
      <c r="I119" s="2">
        <f t="shared" si="6"/>
        <v>173.10847732977902</v>
      </c>
    </row>
    <row r="120" spans="4:9" x14ac:dyDescent="0.45">
      <c r="D120" s="4">
        <v>41060</v>
      </c>
      <c r="E120" s="5">
        <v>-4.1480000000000005E-4</v>
      </c>
      <c r="F120" s="5">
        <v>-4.4533510000022099E-4</v>
      </c>
      <c r="G120" s="1">
        <f t="shared" si="4"/>
        <v>3.0535100000220932E-5</v>
      </c>
      <c r="H120" s="2">
        <f t="shared" si="5"/>
        <v>215.94977235579853</v>
      </c>
      <c r="I120" s="2">
        <f t="shared" si="6"/>
        <v>173.03138604871648</v>
      </c>
    </row>
    <row r="121" spans="4:9" x14ac:dyDescent="0.45">
      <c r="D121" s="4">
        <v>41090</v>
      </c>
      <c r="E121" s="5">
        <v>1.3692899999999999E-2</v>
      </c>
      <c r="F121" s="5">
        <v>1.4219945040645901E-2</v>
      </c>
      <c r="G121" s="1">
        <f t="shared" si="4"/>
        <v>-5.2704504064590187E-4</v>
      </c>
      <c r="H121" s="2">
        <f t="shared" si="5"/>
        <v>218.90675099368923</v>
      </c>
      <c r="I121" s="2">
        <f t="shared" si="6"/>
        <v>175.49188284863604</v>
      </c>
    </row>
    <row r="122" spans="4:9" x14ac:dyDescent="0.45">
      <c r="D122" s="4">
        <v>41121</v>
      </c>
      <c r="E122" s="5">
        <v>8.187E-4</v>
      </c>
      <c r="F122" s="5">
        <v>3.8510817387160602E-3</v>
      </c>
      <c r="G122" s="1">
        <f t="shared" si="4"/>
        <v>-3.0323817387160603E-3</v>
      </c>
      <c r="H122" s="2">
        <f t="shared" si="5"/>
        <v>219.08596995072776</v>
      </c>
      <c r="I122" s="2">
        <f t="shared" si="6"/>
        <v>176.16771643396731</v>
      </c>
    </row>
    <row r="123" spans="4:9" x14ac:dyDescent="0.45">
      <c r="D123" s="4">
        <v>41152</v>
      </c>
      <c r="E123" s="5">
        <v>-8.1799999999999993E-4</v>
      </c>
      <c r="F123" s="5">
        <v>-1.1348469415640801E-2</v>
      </c>
      <c r="G123" s="1">
        <f t="shared" si="4"/>
        <v>1.0530469415640802E-2</v>
      </c>
      <c r="H123" s="2">
        <f t="shared" si="5"/>
        <v>218.90675762730805</v>
      </c>
      <c r="I123" s="2">
        <f t="shared" si="6"/>
        <v>174.16848249199316</v>
      </c>
    </row>
    <row r="124" spans="4:9" x14ac:dyDescent="0.45">
      <c r="D124" s="4">
        <v>41182</v>
      </c>
      <c r="E124" s="5">
        <v>2.8652999999999999E-3</v>
      </c>
      <c r="F124" s="5">
        <v>6.4696986198453602E-3</v>
      </c>
      <c r="G124" s="1">
        <f t="shared" si="4"/>
        <v>-3.6043986198453603E-3</v>
      </c>
      <c r="H124" s="2">
        <f t="shared" si="5"/>
        <v>219.53399115993759</v>
      </c>
      <c r="I124" s="2">
        <f t="shared" si="6"/>
        <v>175.29530008279218</v>
      </c>
    </row>
    <row r="125" spans="4:9" x14ac:dyDescent="0.45">
      <c r="D125" s="4">
        <v>41213</v>
      </c>
      <c r="E125" s="5">
        <v>9.8566000000000001E-3</v>
      </c>
      <c r="F125" s="5">
        <v>2.92275837089506E-3</v>
      </c>
      <c r="G125" s="1">
        <f t="shared" si="4"/>
        <v>6.9338416291049396E-3</v>
      </c>
      <c r="H125" s="2">
        <f t="shared" si="5"/>
        <v>221.69784989720463</v>
      </c>
      <c r="I125" s="2">
        <f t="shared" si="6"/>
        <v>175.80764588848771</v>
      </c>
    </row>
    <row r="126" spans="4:9" x14ac:dyDescent="0.45">
      <c r="D126" s="4">
        <v>41243</v>
      </c>
      <c r="E126" s="5">
        <v>1.06477E-2</v>
      </c>
      <c r="F126" s="5">
        <v>1.7816985421769301E-2</v>
      </c>
      <c r="G126" s="1">
        <f t="shared" si="4"/>
        <v>-7.169285421769301E-3</v>
      </c>
      <c r="H126" s="2">
        <f t="shared" si="5"/>
        <v>224.05842209355509</v>
      </c>
      <c r="I126" s="2">
        <f t="shared" si="6"/>
        <v>178.94000815231848</v>
      </c>
    </row>
    <row r="127" spans="4:9" x14ac:dyDescent="0.45">
      <c r="D127" s="4">
        <v>41274</v>
      </c>
      <c r="E127" s="5">
        <v>0</v>
      </c>
      <c r="F127" s="5">
        <v>-2.36223179193739E-3</v>
      </c>
      <c r="G127" s="1">
        <f t="shared" si="4"/>
        <v>2.36223179193739E-3</v>
      </c>
      <c r="H127" s="2">
        <f t="shared" si="5"/>
        <v>224.05842209355509</v>
      </c>
      <c r="I127" s="2">
        <f t="shared" si="6"/>
        <v>178.51731037621153</v>
      </c>
    </row>
    <row r="128" spans="4:9" x14ac:dyDescent="0.45">
      <c r="D128" s="4">
        <v>41305</v>
      </c>
      <c r="E128" s="5">
        <v>6.1456999999999996E-3</v>
      </c>
      <c r="F128" s="5">
        <v>8.9296065807475903E-3</v>
      </c>
      <c r="G128" s="1">
        <f t="shared" si="4"/>
        <v>-2.7839065807475907E-3</v>
      </c>
      <c r="H128" s="2">
        <f t="shared" si="5"/>
        <v>225.43541793821547</v>
      </c>
      <c r="I128" s="2">
        <f t="shared" si="6"/>
        <v>180.11139972572431</v>
      </c>
    </row>
    <row r="129" spans="4:9" x14ac:dyDescent="0.45">
      <c r="D129" s="4">
        <v>41333</v>
      </c>
      <c r="E129" s="5">
        <v>3.4904000000000003E-3</v>
      </c>
      <c r="F129" s="5">
        <v>5.8919827487644502E-3</v>
      </c>
      <c r="G129" s="1">
        <f t="shared" si="4"/>
        <v>-2.4015827487644499E-3</v>
      </c>
      <c r="H129" s="2">
        <f t="shared" si="5"/>
        <v>226.22227772098702</v>
      </c>
      <c r="I129" s="2">
        <f t="shared" si="6"/>
        <v>181.17261298576409</v>
      </c>
    </row>
    <row r="130" spans="4:9" x14ac:dyDescent="0.45">
      <c r="D130" s="4">
        <v>41364</v>
      </c>
      <c r="E130" s="5">
        <v>2.3478300000000001E-2</v>
      </c>
      <c r="F130" s="5">
        <v>2.3524194047637299E-2</v>
      </c>
      <c r="G130" s="1">
        <f t="shared" si="4"/>
        <v>-4.5894047637298069E-5</v>
      </c>
      <c r="H130" s="2">
        <f t="shared" si="5"/>
        <v>231.53359222400368</v>
      </c>
      <c r="I130" s="2">
        <f t="shared" si="6"/>
        <v>185.4345526897587</v>
      </c>
    </row>
    <row r="131" spans="4:9" x14ac:dyDescent="0.45">
      <c r="D131" s="4">
        <v>41394</v>
      </c>
      <c r="E131" s="5">
        <v>9.3457999999999996E-3</v>
      </c>
      <c r="F131" s="5">
        <v>2.2080609378359803E-2</v>
      </c>
      <c r="G131" s="1">
        <f t="shared" si="4"/>
        <v>-1.2734809378359803E-2</v>
      </c>
      <c r="H131" s="2">
        <f t="shared" si="5"/>
        <v>233.69745887021077</v>
      </c>
      <c r="I131" s="2">
        <f t="shared" si="6"/>
        <v>189.52906061295215</v>
      </c>
    </row>
    <row r="132" spans="4:9" x14ac:dyDescent="0.45">
      <c r="D132" s="4">
        <v>41425</v>
      </c>
      <c r="E132" s="5">
        <v>-3.9562300000000002E-2</v>
      </c>
      <c r="F132" s="5">
        <v>-2.2733047579842399E-2</v>
      </c>
      <c r="G132" s="1">
        <f t="shared" si="4"/>
        <v>-1.6829252420157603E-2</v>
      </c>
      <c r="H132" s="2">
        <f t="shared" si="5"/>
        <v>224.45184989314981</v>
      </c>
      <c r="I132" s="2">
        <f t="shared" si="6"/>
        <v>185.22048746027508</v>
      </c>
    </row>
    <row r="133" spans="4:9" x14ac:dyDescent="0.45">
      <c r="D133" s="4">
        <v>41455</v>
      </c>
      <c r="E133" s="5">
        <v>1.7528499999999999E-2</v>
      </c>
      <c r="F133" s="5">
        <v>9.3068825420616896E-3</v>
      </c>
      <c r="G133" s="1">
        <f t="shared" ref="G133:G196" si="7">E133-F133</f>
        <v>8.2216174579383093E-3</v>
      </c>
      <c r="H133" s="2">
        <f t="shared" si="5"/>
        <v>228.38615414400189</v>
      </c>
      <c r="I133" s="2">
        <f t="shared" si="6"/>
        <v>186.94431278145126</v>
      </c>
    </row>
    <row r="134" spans="4:9" x14ac:dyDescent="0.45">
      <c r="D134" s="4">
        <v>41486</v>
      </c>
      <c r="E134" s="5">
        <v>4.2205000000000006E-2</v>
      </c>
      <c r="F134" s="5">
        <v>2.1891365535731698E-2</v>
      </c>
      <c r="G134" s="1">
        <f t="shared" si="7"/>
        <v>2.0313634464268308E-2</v>
      </c>
      <c r="H134" s="2">
        <f t="shared" ref="H134:H197" si="8">H133*(1+E134)</f>
        <v>238.0251917796495</v>
      </c>
      <c r="I134" s="2">
        <f t="shared" ref="I134:I197" si="9">I133*(1+F134)</f>
        <v>191.03677906737619</v>
      </c>
    </row>
    <row r="135" spans="4:9" x14ac:dyDescent="0.45">
      <c r="D135" s="4">
        <v>41517</v>
      </c>
      <c r="E135" s="5">
        <v>1.4876E-2</v>
      </c>
      <c r="F135" s="5">
        <v>9.6266384868586297E-3</v>
      </c>
      <c r="G135" s="1">
        <f t="shared" si="7"/>
        <v>5.2493615131413707E-3</v>
      </c>
      <c r="H135" s="2">
        <f t="shared" si="8"/>
        <v>241.56605453256358</v>
      </c>
      <c r="I135" s="2">
        <f t="shared" si="9"/>
        <v>192.8758210771517</v>
      </c>
    </row>
    <row r="136" spans="4:9" x14ac:dyDescent="0.45">
      <c r="D136" s="4">
        <v>41547</v>
      </c>
      <c r="E136" s="5">
        <v>3.3387600000000003E-2</v>
      </c>
      <c r="F136" s="5">
        <v>3.5411496517909702E-2</v>
      </c>
      <c r="G136" s="1">
        <f t="shared" si="7"/>
        <v>-2.0238965179096985E-3</v>
      </c>
      <c r="H136" s="2">
        <f t="shared" si="8"/>
        <v>249.631365334875</v>
      </c>
      <c r="I136" s="2">
        <f t="shared" si="9"/>
        <v>199.70584254361424</v>
      </c>
    </row>
    <row r="137" spans="4:9" x14ac:dyDescent="0.45">
      <c r="D137" s="4">
        <v>41578</v>
      </c>
      <c r="E137" s="5">
        <v>3.78251E-2</v>
      </c>
      <c r="F137" s="5">
        <v>8.58035505558985E-3</v>
      </c>
      <c r="G137" s="1">
        <f t="shared" si="7"/>
        <v>2.924474494441015E-2</v>
      </c>
      <c r="H137" s="2">
        <f t="shared" si="8"/>
        <v>259.07369669180321</v>
      </c>
      <c r="I137" s="2">
        <f t="shared" si="9"/>
        <v>201.41938957931416</v>
      </c>
    </row>
    <row r="138" spans="4:9" x14ac:dyDescent="0.45">
      <c r="D138" s="4">
        <v>41608</v>
      </c>
      <c r="E138" s="5">
        <v>-5.3151000000000006E-3</v>
      </c>
      <c r="F138" s="5">
        <v>-1.9890063016586801E-2</v>
      </c>
      <c r="G138" s="1">
        <f t="shared" si="7"/>
        <v>1.4574963016586801E-2</v>
      </c>
      <c r="H138" s="2">
        <f t="shared" si="8"/>
        <v>257.69669408651657</v>
      </c>
      <c r="I138" s="2">
        <f t="shared" si="9"/>
        <v>197.41314522781914</v>
      </c>
    </row>
    <row r="139" spans="4:9" x14ac:dyDescent="0.45">
      <c r="D139" s="4">
        <v>41639</v>
      </c>
      <c r="E139" s="5">
        <v>2.4427500000000001E-2</v>
      </c>
      <c r="F139" s="5">
        <v>1.43633734044763E-2</v>
      </c>
      <c r="G139" s="1">
        <f t="shared" si="7"/>
        <v>1.0064126595523701E-2</v>
      </c>
      <c r="H139" s="2">
        <f t="shared" si="8"/>
        <v>263.99158008131496</v>
      </c>
      <c r="I139" s="2">
        <f t="shared" si="9"/>
        <v>200.24866394767844</v>
      </c>
    </row>
    <row r="140" spans="4:9" x14ac:dyDescent="0.45">
      <c r="D140" s="4">
        <v>41670</v>
      </c>
      <c r="E140" s="5">
        <v>-1.4903E-3</v>
      </c>
      <c r="F140" s="5">
        <v>-1.0254582761440501E-2</v>
      </c>
      <c r="G140" s="1">
        <f t="shared" si="7"/>
        <v>8.7642827614405009E-3</v>
      </c>
      <c r="H140" s="2">
        <f t="shared" si="8"/>
        <v>263.59815342951981</v>
      </c>
      <c r="I140" s="2">
        <f t="shared" si="9"/>
        <v>198.19519745035907</v>
      </c>
    </row>
    <row r="141" spans="4:9" x14ac:dyDescent="0.45">
      <c r="D141" s="4">
        <v>41698</v>
      </c>
      <c r="E141" s="5">
        <v>6.7164E-3</v>
      </c>
      <c r="F141" s="5">
        <v>8.9683174389916191E-3</v>
      </c>
      <c r="G141" s="1">
        <f t="shared" si="7"/>
        <v>-2.2519174389916191E-3</v>
      </c>
      <c r="H141" s="2">
        <f t="shared" si="8"/>
        <v>265.36858406721382</v>
      </c>
      <c r="I141" s="2">
        <f t="shared" si="9"/>
        <v>199.97267489597752</v>
      </c>
    </row>
    <row r="142" spans="4:9" x14ac:dyDescent="0.45">
      <c r="D142" s="4">
        <v>41729</v>
      </c>
      <c r="E142" s="5">
        <v>1.11193E-2</v>
      </c>
      <c r="F142" s="5">
        <v>2.4181020695215501E-2</v>
      </c>
      <c r="G142" s="1">
        <f t="shared" si="7"/>
        <v>-1.30617206952155E-2</v>
      </c>
      <c r="H142" s="2">
        <f t="shared" si="8"/>
        <v>268.31929696403239</v>
      </c>
      <c r="I142" s="2">
        <f t="shared" si="9"/>
        <v>204.80821828611477</v>
      </c>
    </row>
    <row r="143" spans="4:9" x14ac:dyDescent="0.45">
      <c r="D143" s="4">
        <v>41759</v>
      </c>
      <c r="E143" s="5">
        <v>2.7859200000000001E-2</v>
      </c>
      <c r="F143" s="5">
        <v>2.4389489453720801E-2</v>
      </c>
      <c r="G143" s="1">
        <f t="shared" si="7"/>
        <v>3.4697105462791998E-3</v>
      </c>
      <c r="H143" s="2">
        <f t="shared" si="8"/>
        <v>275.79445792201273</v>
      </c>
      <c r="I143" s="2">
        <f t="shared" si="9"/>
        <v>209.80338616603933</v>
      </c>
    </row>
    <row r="144" spans="4:9" x14ac:dyDescent="0.45">
      <c r="D144" s="4">
        <v>41790</v>
      </c>
      <c r="E144" s="5">
        <v>1.4265E-3</v>
      </c>
      <c r="F144" s="5">
        <v>5.6674802863643203E-5</v>
      </c>
      <c r="G144" s="1">
        <f t="shared" si="7"/>
        <v>1.3698251971363568E-3</v>
      </c>
      <c r="H144" s="2">
        <f t="shared" si="8"/>
        <v>276.18787871623846</v>
      </c>
      <c r="I144" s="2">
        <f t="shared" si="9"/>
        <v>209.81527673159042</v>
      </c>
    </row>
    <row r="145" spans="4:9" x14ac:dyDescent="0.45">
      <c r="D145" s="4">
        <v>41820</v>
      </c>
      <c r="E145" s="5">
        <v>-5.6979999999999999E-3</v>
      </c>
      <c r="F145" s="5">
        <v>4.1207805661798106E-3</v>
      </c>
      <c r="G145" s="1">
        <f t="shared" si="7"/>
        <v>-9.8187805661798105E-3</v>
      </c>
      <c r="H145" s="2">
        <f t="shared" si="8"/>
        <v>274.61416018331334</v>
      </c>
      <c r="I145" s="2">
        <f t="shared" si="9"/>
        <v>210.6798794464336</v>
      </c>
    </row>
    <row r="146" spans="4:9" x14ac:dyDescent="0.45">
      <c r="D146" s="4">
        <v>41851</v>
      </c>
      <c r="E146" s="5">
        <v>1.43266E-2</v>
      </c>
      <c r="F146" s="5">
        <v>2.0453633287791501E-2</v>
      </c>
      <c r="G146" s="1">
        <f t="shared" si="7"/>
        <v>-6.1270332877915012E-3</v>
      </c>
      <c r="H146" s="2">
        <f t="shared" si="8"/>
        <v>278.5484474105956</v>
      </c>
      <c r="I146" s="2">
        <f t="shared" si="9"/>
        <v>214.98904844174709</v>
      </c>
    </row>
    <row r="147" spans="4:9" x14ac:dyDescent="0.45">
      <c r="D147" s="4">
        <v>41882</v>
      </c>
      <c r="E147" s="5">
        <v>-1.9774E-2</v>
      </c>
      <c r="F147" s="5">
        <v>1.13069548811659E-2</v>
      </c>
      <c r="G147" s="1">
        <f t="shared" si="7"/>
        <v>-3.1080954881165898E-2</v>
      </c>
      <c r="H147" s="2">
        <f t="shared" si="8"/>
        <v>273.04043041149851</v>
      </c>
      <c r="I147" s="2">
        <f t="shared" si="9"/>
        <v>217.41991991242273</v>
      </c>
    </row>
    <row r="148" spans="4:9" x14ac:dyDescent="0.45">
      <c r="D148" s="4">
        <v>41912</v>
      </c>
      <c r="E148" s="5">
        <v>-9.2218999999999995E-2</v>
      </c>
      <c r="F148" s="5">
        <v>-4.7456658648375699E-2</v>
      </c>
      <c r="G148" s="1">
        <f t="shared" si="7"/>
        <v>-4.4762341351624296E-2</v>
      </c>
      <c r="H148" s="2">
        <f t="shared" si="8"/>
        <v>247.86091495938052</v>
      </c>
      <c r="I148" s="2">
        <f t="shared" si="9"/>
        <v>207.10189698978169</v>
      </c>
    </row>
    <row r="149" spans="4:9" x14ac:dyDescent="0.45">
      <c r="D149" s="4">
        <v>41943</v>
      </c>
      <c r="E149" s="5">
        <v>6.7460300000000001E-2</v>
      </c>
      <c r="F149" s="5">
        <v>3.2607179865925297E-2</v>
      </c>
      <c r="G149" s="1">
        <f t="shared" si="7"/>
        <v>3.4853120134074704E-2</v>
      </c>
      <c r="H149" s="2">
        <f t="shared" si="8"/>
        <v>264.58168664081484</v>
      </c>
      <c r="I149" s="2">
        <f t="shared" si="9"/>
        <v>213.85490579550185</v>
      </c>
    </row>
    <row r="150" spans="4:9" x14ac:dyDescent="0.45">
      <c r="D150" s="4">
        <v>41973</v>
      </c>
      <c r="E150" s="5">
        <v>-2.6765799999999999E-2</v>
      </c>
      <c r="F150" s="5">
        <v>-2.42332652913133E-2</v>
      </c>
      <c r="G150" s="1">
        <f t="shared" si="7"/>
        <v>-2.5325347086866991E-3</v>
      </c>
      <c r="H150" s="2">
        <f t="shared" si="8"/>
        <v>257.49994613252414</v>
      </c>
      <c r="I150" s="2">
        <f t="shared" si="9"/>
        <v>208.67250312951063</v>
      </c>
    </row>
    <row r="151" spans="4:9" x14ac:dyDescent="0.45">
      <c r="D151" s="4">
        <v>42004</v>
      </c>
      <c r="E151" s="5">
        <v>1.83346E-2</v>
      </c>
      <c r="F151" s="5">
        <v>7.63927614031123E-3</v>
      </c>
      <c r="G151" s="1">
        <f t="shared" si="7"/>
        <v>1.0695323859688769E-2</v>
      </c>
      <c r="H151" s="2">
        <f t="shared" si="8"/>
        <v>262.22110464488554</v>
      </c>
      <c r="I151" s="2">
        <f t="shared" si="9"/>
        <v>210.26661000380693</v>
      </c>
    </row>
    <row r="152" spans="4:9" x14ac:dyDescent="0.45">
      <c r="D152" s="4">
        <v>42035</v>
      </c>
      <c r="E152" s="5">
        <v>3.9009800000000004E-2</v>
      </c>
      <c r="F152" s="5">
        <v>3.7728440739198003E-2</v>
      </c>
      <c r="G152" s="1">
        <f t="shared" si="7"/>
        <v>1.2813592608020008E-3</v>
      </c>
      <c r="H152" s="2">
        <f t="shared" si="8"/>
        <v>272.45029749286164</v>
      </c>
      <c r="I152" s="2">
        <f t="shared" si="9"/>
        <v>218.19964133876763</v>
      </c>
    </row>
    <row r="153" spans="4:9" x14ac:dyDescent="0.45">
      <c r="D153" s="4">
        <v>42063</v>
      </c>
      <c r="E153" s="5">
        <v>3.9711200000000002E-2</v>
      </c>
      <c r="F153" s="5">
        <v>8.0522175152060102E-3</v>
      </c>
      <c r="G153" s="1">
        <f t="shared" si="7"/>
        <v>3.1658982484793992E-2</v>
      </c>
      <c r="H153" s="2">
        <f t="shared" si="8"/>
        <v>283.26962574666015</v>
      </c>
      <c r="I153" s="2">
        <f t="shared" si="9"/>
        <v>219.95663231256734</v>
      </c>
    </row>
    <row r="154" spans="4:9" x14ac:dyDescent="0.45">
      <c r="D154" s="4">
        <v>42094</v>
      </c>
      <c r="E154" s="5">
        <v>-4.8611000000000001E-3</v>
      </c>
      <c r="F154" s="5">
        <v>-1.7441035702194102E-2</v>
      </c>
      <c r="G154" s="1">
        <f t="shared" si="7"/>
        <v>1.2579935702194102E-2</v>
      </c>
      <c r="H154" s="2">
        <f t="shared" si="8"/>
        <v>281.89262376894305</v>
      </c>
      <c r="I154" s="2">
        <f t="shared" si="9"/>
        <v>216.12036083546946</v>
      </c>
    </row>
    <row r="155" spans="4:9" x14ac:dyDescent="0.45">
      <c r="D155" s="4">
        <v>42124</v>
      </c>
      <c r="E155" s="5">
        <v>2.02373E-2</v>
      </c>
      <c r="F155" s="5">
        <v>9.26970460426179E-3</v>
      </c>
      <c r="G155" s="1">
        <f t="shared" si="7"/>
        <v>1.096759539573821E-2</v>
      </c>
      <c r="H155" s="2">
        <f t="shared" si="8"/>
        <v>287.59736936394228</v>
      </c>
      <c r="I155" s="2">
        <f t="shared" si="9"/>
        <v>218.12373273938073</v>
      </c>
    </row>
    <row r="156" spans="4:9" x14ac:dyDescent="0.45">
      <c r="D156" s="4">
        <v>42155</v>
      </c>
      <c r="E156" s="5">
        <v>-3.4200000000000003E-3</v>
      </c>
      <c r="F156" s="5">
        <v>-3.1628470986804401E-2</v>
      </c>
      <c r="G156" s="1">
        <f t="shared" si="7"/>
        <v>2.8208470986804401E-2</v>
      </c>
      <c r="H156" s="2">
        <f t="shared" si="8"/>
        <v>286.6137863607176</v>
      </c>
      <c r="I156" s="2">
        <f t="shared" si="9"/>
        <v>211.22481258689973</v>
      </c>
    </row>
    <row r="157" spans="4:9" x14ac:dyDescent="0.45">
      <c r="D157" s="4">
        <v>42185</v>
      </c>
      <c r="E157" s="5">
        <v>2.4708299999999999E-2</v>
      </c>
      <c r="F157" s="5">
        <v>1.8864930655808399E-2</v>
      </c>
      <c r="G157" s="1">
        <f t="shared" si="7"/>
        <v>5.8433693441915999E-3</v>
      </c>
      <c r="H157" s="2">
        <f t="shared" si="8"/>
        <v>293.69552577825408</v>
      </c>
      <c r="I157" s="2">
        <f t="shared" si="9"/>
        <v>215.20955402913773</v>
      </c>
    </row>
    <row r="158" spans="4:9" x14ac:dyDescent="0.45">
      <c r="D158" s="4">
        <v>42216</v>
      </c>
      <c r="E158" s="5">
        <v>2.0763600000000004E-2</v>
      </c>
      <c r="F158" s="5">
        <v>2.30411763232936E-2</v>
      </c>
      <c r="G158" s="1">
        <f t="shared" si="7"/>
        <v>-2.2775763232935967E-3</v>
      </c>
      <c r="H158" s="2">
        <f t="shared" si="8"/>
        <v>299.79370219730345</v>
      </c>
      <c r="I158" s="2">
        <f t="shared" si="9"/>
        <v>220.16823530998047</v>
      </c>
    </row>
    <row r="159" spans="4:9" x14ac:dyDescent="0.45">
      <c r="D159" s="4">
        <v>42247</v>
      </c>
      <c r="E159" s="5">
        <v>9.1864000000000008E-3</v>
      </c>
      <c r="F159" s="5">
        <v>-2.1482498557303599E-3</v>
      </c>
      <c r="G159" s="1">
        <f t="shared" si="7"/>
        <v>1.133464985573036E-2</v>
      </c>
      <c r="H159" s="2">
        <f t="shared" si="8"/>
        <v>302.54772706316874</v>
      </c>
      <c r="I159" s="2">
        <f t="shared" si="9"/>
        <v>219.69525893023939</v>
      </c>
    </row>
    <row r="160" spans="4:9" x14ac:dyDescent="0.45">
      <c r="D160" s="4">
        <v>42277</v>
      </c>
      <c r="E160" s="5">
        <v>2.6007799999999998E-2</v>
      </c>
      <c r="F160" s="5">
        <v>1.93393388985756E-2</v>
      </c>
      <c r="G160" s="1">
        <f t="shared" si="7"/>
        <v>6.6684611014243972E-3</v>
      </c>
      <c r="H160" s="2">
        <f t="shared" si="8"/>
        <v>310.41632783908221</v>
      </c>
      <c r="I160" s="2">
        <f t="shared" si="9"/>
        <v>223.94401999710161</v>
      </c>
    </row>
    <row r="161" spans="4:9" x14ac:dyDescent="0.45">
      <c r="D161" s="4">
        <v>42308</v>
      </c>
      <c r="E161" s="5">
        <v>1.9645099999999999E-2</v>
      </c>
      <c r="F161" s="5">
        <v>1.1326344205171599E-2</v>
      </c>
      <c r="G161" s="1">
        <f t="shared" si="7"/>
        <v>8.3187557948283999E-3</v>
      </c>
      <c r="H161" s="2">
        <f t="shared" si="8"/>
        <v>316.51448764111376</v>
      </c>
      <c r="I161" s="2">
        <f t="shared" si="9"/>
        <v>226.48048705027861</v>
      </c>
    </row>
    <row r="162" spans="4:9" x14ac:dyDescent="0.45">
      <c r="D162" s="4">
        <v>42338</v>
      </c>
      <c r="E162" s="5">
        <v>2.2374100000000001E-2</v>
      </c>
      <c r="F162" s="5">
        <v>8.4293732937976689E-3</v>
      </c>
      <c r="G162" s="1">
        <f t="shared" si="7"/>
        <v>1.3944726706202332E-2</v>
      </c>
      <c r="H162" s="2">
        <f t="shared" si="8"/>
        <v>323.59621443904479</v>
      </c>
      <c r="I162" s="2">
        <f t="shared" si="9"/>
        <v>228.38957561938651</v>
      </c>
    </row>
    <row r="163" spans="4:9" x14ac:dyDescent="0.45">
      <c r="D163" s="4">
        <v>42369</v>
      </c>
      <c r="E163" s="5">
        <v>1.0334300000000001E-2</v>
      </c>
      <c r="F163" s="5">
        <v>2.8612970167032296E-3</v>
      </c>
      <c r="G163" s="1">
        <f t="shared" si="7"/>
        <v>7.4730029832967716E-3</v>
      </c>
      <c r="H163" s="2">
        <f t="shared" si="8"/>
        <v>326.94035479792223</v>
      </c>
      <c r="I163" s="2">
        <f t="shared" si="9"/>
        <v>229.04306603075239</v>
      </c>
    </row>
    <row r="164" spans="4:9" x14ac:dyDescent="0.45">
      <c r="D164" s="4">
        <v>42400</v>
      </c>
      <c r="E164" s="5">
        <v>-2.4066999999999999E-3</v>
      </c>
      <c r="F164" s="5">
        <v>-3.4290088208842602E-3</v>
      </c>
      <c r="G164" s="1">
        <f t="shared" si="7"/>
        <v>1.0223088208842603E-3</v>
      </c>
      <c r="H164" s="2">
        <f t="shared" si="8"/>
        <v>326.15350744603006</v>
      </c>
      <c r="I164" s="2">
        <f t="shared" si="9"/>
        <v>228.25767533697055</v>
      </c>
    </row>
    <row r="165" spans="4:9" x14ac:dyDescent="0.45">
      <c r="D165" s="4">
        <v>42429</v>
      </c>
      <c r="E165" s="5">
        <v>1.5681500000000001E-2</v>
      </c>
      <c r="F165" s="5">
        <v>9.5991124657856999E-3</v>
      </c>
      <c r="G165" s="1">
        <f t="shared" si="7"/>
        <v>6.0823875342143011E-3</v>
      </c>
      <c r="H165" s="2">
        <f t="shared" si="8"/>
        <v>331.26808367304494</v>
      </c>
      <c r="I165" s="2">
        <f t="shared" si="9"/>
        <v>230.44874643370892</v>
      </c>
    </row>
    <row r="166" spans="4:9" x14ac:dyDescent="0.45">
      <c r="D166" s="4">
        <v>42460</v>
      </c>
      <c r="E166" s="5">
        <v>4.1567999999999996E-3</v>
      </c>
      <c r="F166" s="5">
        <v>4.1179092397536298E-5</v>
      </c>
      <c r="G166" s="1">
        <f t="shared" si="7"/>
        <v>4.1156209076024632E-3</v>
      </c>
      <c r="H166" s="2">
        <f t="shared" si="8"/>
        <v>332.64509884325707</v>
      </c>
      <c r="I166" s="2">
        <f t="shared" si="9"/>
        <v>230.4582361039312</v>
      </c>
    </row>
    <row r="167" spans="4:9" x14ac:dyDescent="0.45">
      <c r="D167" s="4">
        <v>42490</v>
      </c>
      <c r="E167" s="5">
        <v>1.4784200000000001E-2</v>
      </c>
      <c r="F167" s="5">
        <v>1.49830592843864E-2</v>
      </c>
      <c r="G167" s="1">
        <f t="shared" si="7"/>
        <v>-1.9885928438639899E-4</v>
      </c>
      <c r="H167" s="2">
        <f t="shared" si="8"/>
        <v>337.56299051357558</v>
      </c>
      <c r="I167" s="2">
        <f t="shared" si="9"/>
        <v>233.91120551805153</v>
      </c>
    </row>
    <row r="168" spans="4:9" x14ac:dyDescent="0.45">
      <c r="D168" s="4">
        <v>42521</v>
      </c>
      <c r="E168" s="5">
        <v>-8.1584999999999991E-3</v>
      </c>
      <c r="F168" s="5">
        <v>-2.5971024282387602E-2</v>
      </c>
      <c r="G168" s="1">
        <f t="shared" si="7"/>
        <v>1.7812524282387603E-2</v>
      </c>
      <c r="H168" s="2">
        <f t="shared" si="8"/>
        <v>334.80898285547062</v>
      </c>
      <c r="I168" s="2">
        <f t="shared" si="9"/>
        <v>227.83629191961964</v>
      </c>
    </row>
    <row r="169" spans="4:9" x14ac:dyDescent="0.45">
      <c r="D169" s="4">
        <v>42551</v>
      </c>
      <c r="E169" s="5">
        <v>-2.7027000000000002E-2</v>
      </c>
      <c r="F169" s="5">
        <v>-3.6874139716733E-2</v>
      </c>
      <c r="G169" s="1">
        <f t="shared" si="7"/>
        <v>9.8471397167329972E-3</v>
      </c>
      <c r="H169" s="2">
        <f t="shared" si="8"/>
        <v>325.76010047583583</v>
      </c>
      <c r="I169" s="2">
        <f t="shared" si="9"/>
        <v>219.43502465883321</v>
      </c>
    </row>
    <row r="170" spans="4:9" x14ac:dyDescent="0.45">
      <c r="D170" s="4">
        <v>42582</v>
      </c>
      <c r="E170" s="5">
        <v>1.6304300000000001E-2</v>
      </c>
      <c r="F170" s="5">
        <v>-1.4339996732796701E-2</v>
      </c>
      <c r="G170" s="1">
        <f t="shared" si="7"/>
        <v>3.06442967327967E-2</v>
      </c>
      <c r="H170" s="2">
        <f t="shared" si="8"/>
        <v>331.07139088202399</v>
      </c>
      <c r="I170" s="2">
        <f t="shared" si="9"/>
        <v>216.28832712216436</v>
      </c>
    </row>
    <row r="171" spans="4:9" x14ac:dyDescent="0.45">
      <c r="D171" s="4">
        <v>42613</v>
      </c>
      <c r="E171" s="5">
        <v>2.3766999999999998E-3</v>
      </c>
      <c r="F171" s="5">
        <v>-2.30415129266026E-2</v>
      </c>
      <c r="G171" s="1">
        <f t="shared" si="7"/>
        <v>2.5418212926602599E-2</v>
      </c>
      <c r="H171" s="2">
        <f t="shared" si="8"/>
        <v>331.85824825673325</v>
      </c>
      <c r="I171" s="2">
        <f t="shared" si="9"/>
        <v>211.30471683690575</v>
      </c>
    </row>
    <row r="172" spans="4:9" x14ac:dyDescent="0.45">
      <c r="D172" s="4">
        <v>42643</v>
      </c>
      <c r="E172" s="5">
        <v>1.60047E-2</v>
      </c>
      <c r="F172" s="5">
        <v>2.4569314009615199E-2</v>
      </c>
      <c r="G172" s="1">
        <f t="shared" si="7"/>
        <v>-8.5646140096151992E-3</v>
      </c>
      <c r="H172" s="2">
        <f t="shared" si="8"/>
        <v>337.16953996260781</v>
      </c>
      <c r="I172" s="2">
        <f t="shared" si="9"/>
        <v>216.49632877658453</v>
      </c>
    </row>
    <row r="173" spans="4:9" x14ac:dyDescent="0.45">
      <c r="D173" s="4">
        <v>42674</v>
      </c>
      <c r="E173" s="5">
        <v>1.2252000000000001E-2</v>
      </c>
      <c r="F173" s="5">
        <v>2.9767624311811902E-2</v>
      </c>
      <c r="G173" s="1">
        <f t="shared" si="7"/>
        <v>-1.7515624311811903E-2</v>
      </c>
      <c r="H173" s="2">
        <f t="shared" si="8"/>
        <v>341.30054116622966</v>
      </c>
      <c r="I173" s="2">
        <f t="shared" si="9"/>
        <v>222.94091015649241</v>
      </c>
    </row>
    <row r="174" spans="4:9" x14ac:dyDescent="0.45">
      <c r="D174" s="4">
        <v>42704</v>
      </c>
      <c r="E174" s="5">
        <v>3.4582000000000002E-3</v>
      </c>
      <c r="F174" s="5">
        <v>-2.7558187188275199E-2</v>
      </c>
      <c r="G174" s="1">
        <f t="shared" si="7"/>
        <v>3.10163871882752E-2</v>
      </c>
      <c r="H174" s="2">
        <f t="shared" si="8"/>
        <v>342.48082669769076</v>
      </c>
      <c r="I174" s="2">
        <f t="shared" si="9"/>
        <v>216.79706282247534</v>
      </c>
    </row>
    <row r="175" spans="4:9" x14ac:dyDescent="0.45">
      <c r="D175" s="4">
        <v>42735</v>
      </c>
      <c r="E175" s="5">
        <v>6.8925999999999996E-3</v>
      </c>
      <c r="F175" s="5">
        <v>-3.9625705002161995E-3</v>
      </c>
      <c r="G175" s="1">
        <f t="shared" si="7"/>
        <v>1.0855170500216199E-2</v>
      </c>
      <c r="H175" s="2">
        <f t="shared" si="8"/>
        <v>344.84141004378728</v>
      </c>
      <c r="I175" s="2">
        <f t="shared" si="9"/>
        <v>215.93798917680149</v>
      </c>
    </row>
    <row r="176" spans="4:9" x14ac:dyDescent="0.45">
      <c r="D176" s="4">
        <v>42766</v>
      </c>
      <c r="E176" s="5">
        <v>-1.1979500000000001E-2</v>
      </c>
      <c r="F176" s="5">
        <v>-1.2095654200356401E-2</v>
      </c>
      <c r="G176" s="1">
        <f t="shared" si="7"/>
        <v>1.1615420035640013E-4</v>
      </c>
      <c r="H176" s="2">
        <f t="shared" si="8"/>
        <v>340.71038237216771</v>
      </c>
      <c r="I176" s="2">
        <f t="shared" si="9"/>
        <v>213.32607793099859</v>
      </c>
    </row>
    <row r="177" spans="4:9" x14ac:dyDescent="0.45">
      <c r="D177" s="4">
        <v>42794</v>
      </c>
      <c r="E177" s="5">
        <v>1.1547E-3</v>
      </c>
      <c r="F177" s="5">
        <v>1.9927177940859801E-2</v>
      </c>
      <c r="G177" s="1">
        <f t="shared" si="7"/>
        <v>-1.8772477940859799E-2</v>
      </c>
      <c r="H177" s="2">
        <f t="shared" si="8"/>
        <v>341.1038006506929</v>
      </c>
      <c r="I177" s="2">
        <f t="shared" si="9"/>
        <v>217.57706464535534</v>
      </c>
    </row>
    <row r="178" spans="4:9" x14ac:dyDescent="0.45">
      <c r="D178" s="4">
        <v>42825</v>
      </c>
      <c r="E178" s="5">
        <v>-5.7669999999999996E-3</v>
      </c>
      <c r="F178" s="5">
        <v>1.1131544975319501E-2</v>
      </c>
      <c r="G178" s="1">
        <f t="shared" si="7"/>
        <v>-1.68985449753195E-2</v>
      </c>
      <c r="H178" s="2">
        <f t="shared" si="8"/>
        <v>339.13665503234034</v>
      </c>
      <c r="I178" s="2">
        <f t="shared" si="9"/>
        <v>219.99903352605313</v>
      </c>
    </row>
    <row r="179" spans="4:9" x14ac:dyDescent="0.45">
      <c r="D179" s="4">
        <v>42855</v>
      </c>
      <c r="E179" s="5">
        <v>1.3921099999999999E-2</v>
      </c>
      <c r="F179" s="5">
        <v>1.05512006719987E-2</v>
      </c>
      <c r="G179" s="1">
        <f t="shared" si="7"/>
        <v>3.3698993280012988E-3</v>
      </c>
      <c r="H179" s="2">
        <f t="shared" si="8"/>
        <v>343.85781032071105</v>
      </c>
      <c r="I179" s="2">
        <f t="shared" si="9"/>
        <v>222.3202874764323</v>
      </c>
    </row>
    <row r="180" spans="4:9" x14ac:dyDescent="0.45">
      <c r="D180" s="4">
        <v>42886</v>
      </c>
      <c r="E180" s="5">
        <v>1.43021E-2</v>
      </c>
      <c r="F180" s="5">
        <v>1.5857890523137901E-2</v>
      </c>
      <c r="G180" s="1">
        <f t="shared" si="7"/>
        <v>-1.5557905231379007E-3</v>
      </c>
      <c r="H180" s="2">
        <f t="shared" si="8"/>
        <v>348.77569910969891</v>
      </c>
      <c r="I180" s="2">
        <f t="shared" si="9"/>
        <v>225.8458182563061</v>
      </c>
    </row>
    <row r="181" spans="4:9" x14ac:dyDescent="0.45">
      <c r="D181" s="4">
        <v>42916</v>
      </c>
      <c r="E181" s="5">
        <v>1.18443E-2</v>
      </c>
      <c r="F181" s="5">
        <v>3.8938562760346602E-3</v>
      </c>
      <c r="G181" s="1">
        <f t="shared" si="7"/>
        <v>7.9504437239653405E-3</v>
      </c>
      <c r="H181" s="2">
        <f t="shared" si="8"/>
        <v>352.90670312266388</v>
      </c>
      <c r="I181" s="2">
        <f t="shared" si="9"/>
        <v>226.7252294131396</v>
      </c>
    </row>
    <row r="182" spans="4:9" x14ac:dyDescent="0.45">
      <c r="D182" s="4">
        <v>42947</v>
      </c>
      <c r="E182" s="5">
        <v>1.1705700000000001E-2</v>
      </c>
      <c r="F182" s="5">
        <v>7.4861223140914E-3</v>
      </c>
      <c r="G182" s="1">
        <f t="shared" si="7"/>
        <v>4.2195776859086011E-3</v>
      </c>
      <c r="H182" s="2">
        <f t="shared" si="8"/>
        <v>357.03772311740687</v>
      </c>
      <c r="I182" s="2">
        <f t="shared" si="9"/>
        <v>228.42252221221679</v>
      </c>
    </row>
    <row r="183" spans="4:9" x14ac:dyDescent="0.45">
      <c r="D183" s="4">
        <v>42978</v>
      </c>
      <c r="E183" s="5">
        <v>1.04683E-2</v>
      </c>
      <c r="F183" s="5">
        <v>7.7610487410621999E-3</v>
      </c>
      <c r="G183" s="1">
        <f t="shared" si="7"/>
        <v>2.7072512589377999E-3</v>
      </c>
      <c r="H183" s="2">
        <f t="shared" si="8"/>
        <v>360.77530111431685</v>
      </c>
      <c r="I183" s="2">
        <f t="shared" si="9"/>
        <v>230.19532054066218</v>
      </c>
    </row>
    <row r="184" spans="4:9" x14ac:dyDescent="0.45">
      <c r="D184" s="4">
        <v>43008</v>
      </c>
      <c r="E184" s="5">
        <v>-1.0905100000000001E-2</v>
      </c>
      <c r="F184" s="5">
        <v>-2.0206859074733699E-2</v>
      </c>
      <c r="G184" s="1">
        <f t="shared" si="7"/>
        <v>9.3017590747336981E-3</v>
      </c>
      <c r="H184" s="2">
        <f t="shared" si="8"/>
        <v>356.84101037813508</v>
      </c>
      <c r="I184" s="2">
        <f t="shared" si="9"/>
        <v>225.54379613883387</v>
      </c>
    </row>
    <row r="185" spans="4:9" x14ac:dyDescent="0.45">
      <c r="D185" s="4">
        <v>43039</v>
      </c>
      <c r="E185" s="5">
        <v>7.1665000000000001E-3</v>
      </c>
      <c r="F185" s="5">
        <v>1.16820210551051E-2</v>
      </c>
      <c r="G185" s="1">
        <f t="shared" si="7"/>
        <v>-4.5155210551050999E-3</v>
      </c>
      <c r="H185" s="2">
        <f t="shared" si="8"/>
        <v>359.39831147901003</v>
      </c>
      <c r="I185" s="2">
        <f t="shared" si="9"/>
        <v>228.17860351417607</v>
      </c>
    </row>
    <row r="186" spans="4:9" x14ac:dyDescent="0.45">
      <c r="D186" s="4">
        <v>43069</v>
      </c>
      <c r="E186" s="5">
        <v>5.4735000000000001E-3</v>
      </c>
      <c r="F186" s="5">
        <v>-4.0922132743404999E-3</v>
      </c>
      <c r="G186" s="1">
        <f t="shared" si="7"/>
        <v>9.5657132743405E-3</v>
      </c>
      <c r="H186" s="2">
        <f t="shared" si="8"/>
        <v>361.36547813689037</v>
      </c>
      <c r="I186" s="2">
        <f t="shared" si="9"/>
        <v>227.24484800395487</v>
      </c>
    </row>
    <row r="187" spans="4:9" x14ac:dyDescent="0.45">
      <c r="D187" s="4">
        <v>43100</v>
      </c>
      <c r="E187" s="5">
        <v>-2.1774599999999998E-2</v>
      </c>
      <c r="F187" s="5">
        <v>-8.2939026406610907E-3</v>
      </c>
      <c r="G187" s="1">
        <f t="shared" si="7"/>
        <v>-1.3480697359338907E-2</v>
      </c>
      <c r="H187" s="2">
        <f t="shared" si="8"/>
        <v>353.49688939665083</v>
      </c>
      <c r="I187" s="2">
        <f t="shared" si="9"/>
        <v>225.36010135901824</v>
      </c>
    </row>
    <row r="188" spans="4:9" x14ac:dyDescent="0.45">
      <c r="D188" s="4">
        <v>43131</v>
      </c>
      <c r="E188" s="5">
        <v>5.0083000000000003E-3</v>
      </c>
      <c r="F188" s="5">
        <v>2.8125902689442E-3</v>
      </c>
      <c r="G188" s="1">
        <f t="shared" si="7"/>
        <v>2.1957097310558002E-3</v>
      </c>
      <c r="H188" s="2">
        <f t="shared" si="8"/>
        <v>355.2673078678161</v>
      </c>
      <c r="I188" s="2">
        <f t="shared" si="9"/>
        <v>225.9939469871089</v>
      </c>
    </row>
    <row r="189" spans="4:9" x14ac:dyDescent="0.45">
      <c r="D189" s="4">
        <v>43159</v>
      </c>
      <c r="E189" s="5">
        <v>1.49502E-2</v>
      </c>
      <c r="F189" s="5">
        <v>1.8313944674098498E-2</v>
      </c>
      <c r="G189" s="1">
        <f t="shared" si="7"/>
        <v>-3.3637446740984976E-3</v>
      </c>
      <c r="H189" s="2">
        <f t="shared" si="8"/>
        <v>360.57862517390151</v>
      </c>
      <c r="I189" s="2">
        <f t="shared" si="9"/>
        <v>230.13278762891196</v>
      </c>
    </row>
    <row r="190" spans="4:9" x14ac:dyDescent="0.45">
      <c r="D190" s="4">
        <v>43190</v>
      </c>
      <c r="E190" s="5">
        <v>1.6367E-3</v>
      </c>
      <c r="F190" s="5">
        <v>-7.989836530920549E-4</v>
      </c>
      <c r="G190" s="1">
        <f t="shared" si="7"/>
        <v>2.4356836530920549E-3</v>
      </c>
      <c r="H190" s="2">
        <f t="shared" si="8"/>
        <v>361.16878420972364</v>
      </c>
      <c r="I190" s="2">
        <f t="shared" si="9"/>
        <v>229.94891529355596</v>
      </c>
    </row>
    <row r="191" spans="4:9" x14ac:dyDescent="0.45">
      <c r="D191" s="4">
        <v>43220</v>
      </c>
      <c r="E191" s="5">
        <v>1.68845E-2</v>
      </c>
      <c r="F191" s="5">
        <v>2.0688370706995501E-2</v>
      </c>
      <c r="G191" s="1">
        <f t="shared" si="7"/>
        <v>-3.8038707069955012E-3</v>
      </c>
      <c r="H191" s="2">
        <f t="shared" si="8"/>
        <v>367.26693854671271</v>
      </c>
      <c r="I191" s="2">
        <f t="shared" si="9"/>
        <v>234.70618369682057</v>
      </c>
    </row>
    <row r="192" spans="4:9" x14ac:dyDescent="0.45">
      <c r="D192" s="4">
        <v>43251</v>
      </c>
      <c r="E192" s="5">
        <v>-5.3560000000000001E-4</v>
      </c>
      <c r="F192" s="5">
        <v>6.7904073027895695E-3</v>
      </c>
      <c r="G192" s="1">
        <f t="shared" si="7"/>
        <v>-7.3260073027895693E-3</v>
      </c>
      <c r="H192" s="2">
        <f t="shared" si="8"/>
        <v>367.07023037442713</v>
      </c>
      <c r="I192" s="2">
        <f t="shared" si="9"/>
        <v>236.29993428060533</v>
      </c>
    </row>
    <row r="193" spans="4:9" x14ac:dyDescent="0.45">
      <c r="D193" s="4">
        <v>43281</v>
      </c>
      <c r="E193" s="5">
        <v>5.3589999999999996E-4</v>
      </c>
      <c r="F193" s="5">
        <v>1.25902583781956E-3</v>
      </c>
      <c r="G193" s="1">
        <f t="shared" si="7"/>
        <v>-7.2312583781956007E-4</v>
      </c>
      <c r="H193" s="2">
        <f t="shared" si="8"/>
        <v>367.26694331088481</v>
      </c>
      <c r="I193" s="2">
        <f t="shared" si="9"/>
        <v>236.59744200333967</v>
      </c>
    </row>
    <row r="194" spans="4:9" x14ac:dyDescent="0.45">
      <c r="D194" s="4">
        <v>43312</v>
      </c>
      <c r="E194" s="5">
        <v>4.8205999999999995E-3</v>
      </c>
      <c r="F194" s="5">
        <v>8.8817448767075603E-4</v>
      </c>
      <c r="G194" s="1">
        <f t="shared" si="7"/>
        <v>3.9324255123292431E-3</v>
      </c>
      <c r="H194" s="2">
        <f t="shared" si="8"/>
        <v>369.03739033780926</v>
      </c>
      <c r="I194" s="2">
        <f t="shared" si="9"/>
        <v>236.80758181517518</v>
      </c>
    </row>
    <row r="195" spans="4:9" x14ac:dyDescent="0.45">
      <c r="D195" s="4">
        <v>43343</v>
      </c>
      <c r="E195" s="5">
        <v>-1.81237E-2</v>
      </c>
      <c r="F195" s="5">
        <v>-2.5522002599462898E-2</v>
      </c>
      <c r="G195" s="1">
        <f t="shared" si="7"/>
        <v>7.3983025994628984E-3</v>
      </c>
      <c r="H195" s="2">
        <f t="shared" si="8"/>
        <v>362.34906738654394</v>
      </c>
      <c r="I195" s="2">
        <f t="shared" si="9"/>
        <v>230.76377809651575</v>
      </c>
    </row>
    <row r="196" spans="4:9" x14ac:dyDescent="0.45">
      <c r="D196" s="4">
        <v>43373</v>
      </c>
      <c r="E196" s="5">
        <v>-1.24864E-2</v>
      </c>
      <c r="F196" s="5">
        <v>-1.2533498961934399E-2</v>
      </c>
      <c r="G196" s="1">
        <f t="shared" si="7"/>
        <v>4.7098961934399081E-5</v>
      </c>
      <c r="H196" s="2">
        <f t="shared" si="8"/>
        <v>357.82463199152858</v>
      </c>
      <c r="I196" s="2">
        <f t="shared" si="9"/>
        <v>227.87150052329099</v>
      </c>
    </row>
    <row r="197" spans="4:9" x14ac:dyDescent="0.45">
      <c r="D197" s="4">
        <v>43404</v>
      </c>
      <c r="E197" s="5">
        <v>3.9582199999999998E-2</v>
      </c>
      <c r="F197" s="5">
        <v>4.9199101871434996E-2</v>
      </c>
      <c r="G197" s="1">
        <f t="shared" ref="G197:G244" si="10">E197-F197</f>
        <v>-9.6169018714349977E-3</v>
      </c>
      <c r="H197" s="2">
        <f t="shared" si="8"/>
        <v>371.98811813994365</v>
      </c>
      <c r="I197" s="2">
        <f t="shared" si="9"/>
        <v>239.08257369113315</v>
      </c>
    </row>
    <row r="198" spans="4:9" x14ac:dyDescent="0.45">
      <c r="D198" s="4">
        <v>43434</v>
      </c>
      <c r="E198" s="5">
        <v>5.2880000000000006E-4</v>
      </c>
      <c r="F198" s="5">
        <v>-4.2394640362081095E-3</v>
      </c>
      <c r="G198" s="1">
        <f t="shared" si="10"/>
        <v>4.7682640362081098E-3</v>
      </c>
      <c r="H198" s="2">
        <f t="shared" ref="H198:H244" si="11">H197*(1+E198)</f>
        <v>372.1848254568161</v>
      </c>
      <c r="I198" s="2">
        <f t="shared" ref="I198:I244" si="12">I197*(1+F198)</f>
        <v>238.0689917182855</v>
      </c>
    </row>
    <row r="199" spans="4:9" x14ac:dyDescent="0.45">
      <c r="D199" s="4">
        <v>43465</v>
      </c>
      <c r="E199" s="5">
        <v>-4.2282999999999999E-3</v>
      </c>
      <c r="F199" s="5">
        <v>-9.9997601400784106E-3</v>
      </c>
      <c r="G199" s="1">
        <f t="shared" si="10"/>
        <v>5.7714601400784106E-3</v>
      </c>
      <c r="H199" s="2">
        <f t="shared" si="11"/>
        <v>370.61111635933707</v>
      </c>
      <c r="I199" s="2">
        <f t="shared" si="12"/>
        <v>235.68835890431234</v>
      </c>
    </row>
    <row r="200" spans="4:9" x14ac:dyDescent="0.45">
      <c r="D200" s="4">
        <v>43496</v>
      </c>
      <c r="E200" s="5">
        <v>-3.1846999999999999E-3</v>
      </c>
      <c r="F200" s="5">
        <v>-1.0011120775497899E-2</v>
      </c>
      <c r="G200" s="1">
        <f t="shared" si="10"/>
        <v>6.8264207754978982E-3</v>
      </c>
      <c r="H200" s="2">
        <f t="shared" si="11"/>
        <v>369.43083113706746</v>
      </c>
      <c r="I200" s="2">
        <f t="shared" si="12"/>
        <v>233.32885427794236</v>
      </c>
    </row>
    <row r="201" spans="4:9" x14ac:dyDescent="0.45">
      <c r="D201" s="4">
        <v>43524</v>
      </c>
      <c r="E201" s="5">
        <v>1.22471E-2</v>
      </c>
      <c r="F201" s="5">
        <v>9.7428103639425299E-3</v>
      </c>
      <c r="G201" s="1">
        <f t="shared" si="10"/>
        <v>2.5042896360574704E-3</v>
      </c>
      <c r="H201" s="2">
        <f t="shared" si="11"/>
        <v>373.95528746908622</v>
      </c>
      <c r="I201" s="2">
        <f t="shared" si="12"/>
        <v>235.60213305760834</v>
      </c>
    </row>
    <row r="202" spans="4:9" x14ac:dyDescent="0.45">
      <c r="D202" s="4">
        <v>43555</v>
      </c>
      <c r="E202" s="5">
        <v>2.7880099999999998E-2</v>
      </c>
      <c r="F202" s="5">
        <v>3.7509391890253999E-2</v>
      </c>
      <c r="G202" s="1">
        <f t="shared" si="10"/>
        <v>-9.6292918902540006E-3</v>
      </c>
      <c r="H202" s="2">
        <f t="shared" si="11"/>
        <v>384.38119827925306</v>
      </c>
      <c r="I202" s="2">
        <f t="shared" si="12"/>
        <v>244.43942579664593</v>
      </c>
    </row>
    <row r="203" spans="4:9" x14ac:dyDescent="0.45">
      <c r="D203" s="4">
        <v>43585</v>
      </c>
      <c r="E203" s="5">
        <v>3.1217999999999999E-2</v>
      </c>
      <c r="F203" s="5">
        <v>2.2758172805128696E-2</v>
      </c>
      <c r="G203" s="1">
        <f t="shared" si="10"/>
        <v>8.4598271948713027E-3</v>
      </c>
      <c r="H203" s="2">
        <f t="shared" si="11"/>
        <v>396.38081052713477</v>
      </c>
      <c r="I203" s="2">
        <f t="shared" si="12"/>
        <v>250.00242048931244</v>
      </c>
    </row>
    <row r="204" spans="4:9" x14ac:dyDescent="0.45">
      <c r="D204" s="4">
        <v>43616</v>
      </c>
      <c r="E204" s="5">
        <v>8.933E-3</v>
      </c>
      <c r="F204" s="5">
        <v>1.25306070240838E-2</v>
      </c>
      <c r="G204" s="1">
        <f t="shared" si="10"/>
        <v>-3.5976070240838001E-3</v>
      </c>
      <c r="H204" s="2">
        <f t="shared" si="11"/>
        <v>399.92168030757369</v>
      </c>
      <c r="I204" s="2">
        <f t="shared" si="12"/>
        <v>253.13510257553378</v>
      </c>
    </row>
    <row r="205" spans="4:9" x14ac:dyDescent="0.45">
      <c r="D205" s="4">
        <v>43646</v>
      </c>
      <c r="E205" s="5">
        <v>1.7707799999999999E-2</v>
      </c>
      <c r="F205" s="5">
        <v>1.5181798084340501E-2</v>
      </c>
      <c r="G205" s="1">
        <f t="shared" si="10"/>
        <v>2.5260019156594978E-3</v>
      </c>
      <c r="H205" s="2">
        <f t="shared" si="11"/>
        <v>407.00341343812414</v>
      </c>
      <c r="I205" s="2">
        <f t="shared" si="12"/>
        <v>256.97814859089436</v>
      </c>
    </row>
    <row r="206" spans="4:9" x14ac:dyDescent="0.45">
      <c r="D206" s="4">
        <v>43677</v>
      </c>
      <c r="E206" s="5">
        <v>2.2232999999999999E-2</v>
      </c>
      <c r="F206" s="5">
        <v>2.5683074680461E-2</v>
      </c>
      <c r="G206" s="1">
        <f t="shared" si="10"/>
        <v>-3.4500746804610009E-3</v>
      </c>
      <c r="H206" s="2">
        <f t="shared" si="11"/>
        <v>416.05232032909396</v>
      </c>
      <c r="I206" s="2">
        <f t="shared" si="12"/>
        <v>263.57813757240092</v>
      </c>
    </row>
    <row r="207" spans="4:9" x14ac:dyDescent="0.45">
      <c r="D207" s="4">
        <v>43708</v>
      </c>
      <c r="E207" s="5">
        <v>7.0921999999999999E-3</v>
      </c>
      <c r="F207" s="5">
        <v>9.4717731627318395E-3</v>
      </c>
      <c r="G207" s="1">
        <f t="shared" si="10"/>
        <v>-2.3795731627318396E-3</v>
      </c>
      <c r="H207" s="2">
        <f t="shared" si="11"/>
        <v>419.00304659533197</v>
      </c>
      <c r="I207" s="2">
        <f t="shared" si="12"/>
        <v>266.07468990214204</v>
      </c>
    </row>
    <row r="208" spans="4:9" x14ac:dyDescent="0.45">
      <c r="D208" s="4">
        <v>43738</v>
      </c>
      <c r="E208" s="5">
        <v>7.5116999999999996E-3</v>
      </c>
      <c r="F208" s="5">
        <v>7.8376835481610493E-3</v>
      </c>
      <c r="G208" s="1">
        <f t="shared" si="10"/>
        <v>-3.2598354816104971E-4</v>
      </c>
      <c r="H208" s="2">
        <f t="shared" si="11"/>
        <v>422.1504717804421</v>
      </c>
      <c r="I208" s="2">
        <f t="shared" si="12"/>
        <v>268.16009912177009</v>
      </c>
    </row>
    <row r="209" spans="4:9" x14ac:dyDescent="0.45">
      <c r="D209" s="4">
        <v>43769</v>
      </c>
      <c r="E209" s="5">
        <v>6.0577999999999995E-3</v>
      </c>
      <c r="F209" s="5">
        <v>6.1988134734227698E-3</v>
      </c>
      <c r="G209" s="1">
        <f t="shared" si="10"/>
        <v>-1.4101347342277033E-4</v>
      </c>
      <c r="H209" s="2">
        <f t="shared" si="11"/>
        <v>424.70777490839367</v>
      </c>
      <c r="I209" s="2">
        <f t="shared" si="12"/>
        <v>269.8223735572405</v>
      </c>
    </row>
    <row r="210" spans="4:9" x14ac:dyDescent="0.45">
      <c r="D210" s="4">
        <v>43799</v>
      </c>
      <c r="E210" s="5">
        <v>-1.1116299999999999E-2</v>
      </c>
      <c r="F210" s="5">
        <v>-5.5807515920062098E-3</v>
      </c>
      <c r="G210" s="1">
        <f t="shared" si="10"/>
        <v>-5.5355484079937893E-3</v>
      </c>
      <c r="H210" s="2">
        <f t="shared" si="11"/>
        <v>419.98659587017949</v>
      </c>
      <c r="I210" s="2">
        <f t="shared" si="12"/>
        <v>268.31656191645203</v>
      </c>
    </row>
    <row r="211" spans="4:9" x14ac:dyDescent="0.45">
      <c r="D211" s="4">
        <v>43830</v>
      </c>
      <c r="E211" s="5">
        <v>5.6205999999999999E-3</v>
      </c>
      <c r="F211" s="5">
        <v>3.9839959138501203E-3</v>
      </c>
      <c r="G211" s="1">
        <f t="shared" si="10"/>
        <v>1.6366040861498796E-3</v>
      </c>
      <c r="H211" s="2">
        <f t="shared" si="11"/>
        <v>422.34717253092748</v>
      </c>
      <c r="I211" s="2">
        <f t="shared" si="12"/>
        <v>269.38553400274549</v>
      </c>
    </row>
    <row r="212" spans="4:9" x14ac:dyDescent="0.45">
      <c r="D212" s="4">
        <v>43861</v>
      </c>
      <c r="E212" s="5">
        <v>1.8630600000000001E-2</v>
      </c>
      <c r="F212" s="5">
        <v>1.50587596872922E-2</v>
      </c>
      <c r="G212" s="1">
        <f t="shared" si="10"/>
        <v>3.5718403127078004E-3</v>
      </c>
      <c r="H212" s="2">
        <f t="shared" si="11"/>
        <v>430.21575376348221</v>
      </c>
      <c r="I212" s="2">
        <f t="shared" si="12"/>
        <v>273.44214602252572</v>
      </c>
    </row>
    <row r="213" spans="4:9" x14ac:dyDescent="0.45">
      <c r="D213" s="4">
        <v>43890</v>
      </c>
      <c r="E213" s="5">
        <v>2.0118900000000002E-2</v>
      </c>
      <c r="F213" s="5">
        <v>1.54430559500147E-2</v>
      </c>
      <c r="G213" s="1">
        <f t="shared" si="10"/>
        <v>4.6758440499853025E-3</v>
      </c>
      <c r="H213" s="2">
        <f t="shared" si="11"/>
        <v>438.87122149187428</v>
      </c>
      <c r="I213" s="2">
        <f t="shared" si="12"/>
        <v>277.66492838264367</v>
      </c>
    </row>
    <row r="214" spans="4:9" x14ac:dyDescent="0.45">
      <c r="D214" s="4">
        <v>43921</v>
      </c>
      <c r="E214" s="5">
        <v>1.3447000000000001E-3</v>
      </c>
      <c r="F214" s="5">
        <v>5.2627141126702004E-3</v>
      </c>
      <c r="G214" s="1">
        <f t="shared" si="10"/>
        <v>-3.9180141126702005E-3</v>
      </c>
      <c r="H214" s="2">
        <f t="shared" si="11"/>
        <v>439.46137162341438</v>
      </c>
      <c r="I214" s="2">
        <f t="shared" si="12"/>
        <v>279.12619951983658</v>
      </c>
    </row>
    <row r="215" spans="4:9" x14ac:dyDescent="0.45">
      <c r="D215" s="4">
        <v>43951</v>
      </c>
      <c r="E215" s="5">
        <v>5.8192000000000001E-3</v>
      </c>
      <c r="F215" s="5">
        <v>6.5240072829939599E-3</v>
      </c>
      <c r="G215" s="1">
        <f t="shared" si="10"/>
        <v>-7.0480728299395987E-4</v>
      </c>
      <c r="H215" s="2">
        <f t="shared" si="11"/>
        <v>442.0186852371653</v>
      </c>
      <c r="I215" s="2">
        <f t="shared" si="12"/>
        <v>280.9472208783784</v>
      </c>
    </row>
    <row r="216" spans="4:9" x14ac:dyDescent="0.45">
      <c r="D216" s="4">
        <v>43982</v>
      </c>
      <c r="E216" s="5">
        <v>-3.5603000000000002E-3</v>
      </c>
      <c r="F216" s="5">
        <v>-9.8475809910182292E-3</v>
      </c>
      <c r="G216" s="1">
        <f t="shared" si="10"/>
        <v>6.2872809910182285E-3</v>
      </c>
      <c r="H216" s="2">
        <f t="shared" si="11"/>
        <v>440.44496611211542</v>
      </c>
      <c r="I216" s="2">
        <f t="shared" si="12"/>
        <v>278.18057036657706</v>
      </c>
    </row>
    <row r="217" spans="4:9" x14ac:dyDescent="0.45">
      <c r="D217" s="4">
        <v>44012</v>
      </c>
      <c r="E217" s="5">
        <v>-4.4659999999999996E-4</v>
      </c>
      <c r="F217" s="5">
        <v>-1.8413068557382401E-3</v>
      </c>
      <c r="G217" s="1">
        <f t="shared" si="10"/>
        <v>1.3947068557382401E-3</v>
      </c>
      <c r="H217" s="2">
        <f t="shared" si="11"/>
        <v>440.24826339024975</v>
      </c>
      <c r="I217" s="2">
        <f t="shared" si="12"/>
        <v>277.66835457522791</v>
      </c>
    </row>
    <row r="218" spans="4:9" x14ac:dyDescent="0.45">
      <c r="D218" s="4">
        <v>44043</v>
      </c>
      <c r="E218" s="5">
        <v>1.0277000000000001E-2</v>
      </c>
      <c r="F218" s="5">
        <v>7.7880626911286301E-3</v>
      </c>
      <c r="G218" s="1">
        <f t="shared" si="10"/>
        <v>2.4889373088713713E-3</v>
      </c>
      <c r="H218" s="2">
        <f t="shared" si="11"/>
        <v>444.77269479311138</v>
      </c>
      <c r="I218" s="2">
        <f t="shared" si="12"/>
        <v>279.83085312800233</v>
      </c>
    </row>
    <row r="219" spans="4:9" x14ac:dyDescent="0.45">
      <c r="D219" s="4">
        <v>44074</v>
      </c>
      <c r="E219" s="5">
        <v>1.1941600000000002E-2</v>
      </c>
      <c r="F219" s="5">
        <v>1.1403057684616E-2</v>
      </c>
      <c r="G219" s="1">
        <f t="shared" si="10"/>
        <v>5.3854231538400139E-4</v>
      </c>
      <c r="H219" s="2">
        <f t="shared" si="11"/>
        <v>450.08399240525284</v>
      </c>
      <c r="I219" s="2">
        <f t="shared" si="12"/>
        <v>283.02178048815625</v>
      </c>
    </row>
    <row r="220" spans="4:9" x14ac:dyDescent="0.45">
      <c r="D220" s="4">
        <v>44104</v>
      </c>
      <c r="E220" s="5">
        <v>6.5558999999999999E-3</v>
      </c>
      <c r="F220" s="5">
        <v>7.3945992187756104E-3</v>
      </c>
      <c r="G220" s="1">
        <f t="shared" si="10"/>
        <v>-8.3869921877561052E-4</v>
      </c>
      <c r="H220" s="2">
        <f t="shared" si="11"/>
        <v>453.03469805106243</v>
      </c>
      <c r="I220" s="2">
        <f t="shared" si="12"/>
        <v>285.11461312505048</v>
      </c>
    </row>
    <row r="221" spans="4:9" x14ac:dyDescent="0.45">
      <c r="D221" s="4">
        <v>44135</v>
      </c>
      <c r="E221" s="5">
        <v>7.3816999999999997E-3</v>
      </c>
      <c r="F221" s="5">
        <v>7.8570470080927494E-3</v>
      </c>
      <c r="G221" s="1">
        <f t="shared" si="10"/>
        <v>-4.7534700809274966E-4</v>
      </c>
      <c r="H221" s="2">
        <f t="shared" si="11"/>
        <v>456.37886428166598</v>
      </c>
      <c r="I221" s="2">
        <f t="shared" si="12"/>
        <v>287.35477204306818</v>
      </c>
    </row>
    <row r="222" spans="4:9" x14ac:dyDescent="0.45">
      <c r="D222" s="4">
        <v>44165</v>
      </c>
      <c r="E222" s="5">
        <v>-3.4483000000000001E-3</v>
      </c>
      <c r="F222" s="5">
        <v>-2.7602241564325097E-3</v>
      </c>
      <c r="G222" s="1">
        <f t="shared" si="10"/>
        <v>-6.880758435674904E-4</v>
      </c>
      <c r="H222" s="2">
        <f t="shared" si="11"/>
        <v>454.80513304396351</v>
      </c>
      <c r="I222" s="2">
        <f t="shared" si="12"/>
        <v>286.56160845980872</v>
      </c>
    </row>
    <row r="223" spans="4:9" x14ac:dyDescent="0.45">
      <c r="D223" s="4">
        <v>44196</v>
      </c>
      <c r="E223" s="5">
        <v>5.1903000000000001E-3</v>
      </c>
      <c r="F223" s="5">
        <v>4.0292449051570998E-3</v>
      </c>
      <c r="G223" s="1">
        <f t="shared" si="10"/>
        <v>1.1610550948429003E-3</v>
      </c>
      <c r="H223" s="2">
        <f t="shared" si="11"/>
        <v>457.16570812600156</v>
      </c>
      <c r="I223" s="2">
        <f t="shared" si="12"/>
        <v>287.71623536070905</v>
      </c>
    </row>
    <row r="224" spans="4:9" x14ac:dyDescent="0.45">
      <c r="D224" s="4">
        <v>44227</v>
      </c>
      <c r="E224" s="5">
        <v>4.3029000000000001E-3</v>
      </c>
      <c r="F224" s="5">
        <v>5.9918269812822E-3</v>
      </c>
      <c r="G224" s="1">
        <f t="shared" si="10"/>
        <v>-1.6889269812821999E-3</v>
      </c>
      <c r="H224" s="2">
        <f t="shared" si="11"/>
        <v>459.13284645149696</v>
      </c>
      <c r="I224" s="2">
        <f t="shared" si="12"/>
        <v>289.44018126269629</v>
      </c>
    </row>
    <row r="225" spans="4:9" x14ac:dyDescent="0.45">
      <c r="D225" s="4">
        <v>44255</v>
      </c>
      <c r="E225" s="5">
        <v>-5.1414000000000008E-3</v>
      </c>
      <c r="F225" s="5">
        <v>-5.54775170062615E-3</v>
      </c>
      <c r="G225" s="1">
        <f t="shared" si="10"/>
        <v>4.0635170062614922E-4</v>
      </c>
      <c r="H225" s="2">
        <f t="shared" si="11"/>
        <v>456.77226083475125</v>
      </c>
      <c r="I225" s="2">
        <f t="shared" si="12"/>
        <v>287.83443900486662</v>
      </c>
    </row>
    <row r="226" spans="4:9" x14ac:dyDescent="0.45">
      <c r="D226" s="4">
        <v>44286</v>
      </c>
      <c r="E226" s="5">
        <v>-5.1680000000000007E-3</v>
      </c>
      <c r="F226" s="5">
        <v>-8.07840336467857E-3</v>
      </c>
      <c r="G226" s="1">
        <f t="shared" si="10"/>
        <v>2.9104033646785692E-3</v>
      </c>
      <c r="H226" s="2">
        <f t="shared" si="11"/>
        <v>454.41166179075725</v>
      </c>
      <c r="I226" s="2">
        <f t="shared" si="12"/>
        <v>285.50919630433935</v>
      </c>
    </row>
    <row r="227" spans="4:9" x14ac:dyDescent="0.45">
      <c r="D227" s="4">
        <v>44316</v>
      </c>
      <c r="E227" s="5">
        <v>-6.4935000000000001E-3</v>
      </c>
      <c r="F227" s="5">
        <v>-7.7841868204841999E-3</v>
      </c>
      <c r="G227" s="1">
        <f t="shared" si="10"/>
        <v>1.2906868204841998E-3</v>
      </c>
      <c r="H227" s="2">
        <f t="shared" si="11"/>
        <v>451.46093966491895</v>
      </c>
      <c r="I227" s="2">
        <f t="shared" si="12"/>
        <v>283.28673938134006</v>
      </c>
    </row>
    <row r="228" spans="4:9" x14ac:dyDescent="0.45">
      <c r="D228" s="4">
        <v>44347</v>
      </c>
      <c r="E228" s="5">
        <v>-7.8430999999999987E-3</v>
      </c>
      <c r="F228" s="5">
        <v>-1.3396600657936998E-2</v>
      </c>
      <c r="G228" s="1">
        <f t="shared" si="10"/>
        <v>5.5535006579369994E-3</v>
      </c>
      <c r="H228" s="2">
        <f t="shared" si="11"/>
        <v>447.92008636903302</v>
      </c>
      <c r="I228" s="2">
        <f t="shared" si="12"/>
        <v>279.49166006215916</v>
      </c>
    </row>
    <row r="229" spans="4:9" x14ac:dyDescent="0.45">
      <c r="D229" s="4">
        <v>44377</v>
      </c>
      <c r="E229" s="5">
        <v>-1.2296899999999999E-2</v>
      </c>
      <c r="F229" s="5">
        <v>-1.8371641638573501E-2</v>
      </c>
      <c r="G229" s="1">
        <f t="shared" si="10"/>
        <v>6.0747416385735012E-3</v>
      </c>
      <c r="H229" s="2">
        <f t="shared" si="11"/>
        <v>442.4120578589617</v>
      </c>
      <c r="I229" s="2">
        <f t="shared" si="12"/>
        <v>274.35693944252716</v>
      </c>
    </row>
    <row r="230" spans="4:9" x14ac:dyDescent="0.45">
      <c r="D230" s="4">
        <v>44408</v>
      </c>
      <c r="E230" s="5">
        <v>1.11161E-2</v>
      </c>
      <c r="F230" s="5">
        <v>1.7741405075990299E-2</v>
      </c>
      <c r="G230" s="1">
        <f t="shared" si="10"/>
        <v>-6.6253050759902989E-3</v>
      </c>
      <c r="H230" s="2">
        <f t="shared" si="11"/>
        <v>447.32995453532772</v>
      </c>
      <c r="I230" s="2">
        <f t="shared" si="12"/>
        <v>279.22441704058599</v>
      </c>
    </row>
    <row r="231" spans="4:9" x14ac:dyDescent="0.45">
      <c r="D231" s="4">
        <v>44439</v>
      </c>
      <c r="E231" s="5">
        <v>-1.3192999999999998E-3</v>
      </c>
      <c r="F231" s="5">
        <v>1.3722386509114001E-3</v>
      </c>
      <c r="G231" s="1">
        <f t="shared" si="10"/>
        <v>-2.6915386509113997E-3</v>
      </c>
      <c r="H231" s="2">
        <f t="shared" si="11"/>
        <v>446.73979212630923</v>
      </c>
      <c r="I231" s="2">
        <f t="shared" si="12"/>
        <v>279.60757957792731</v>
      </c>
    </row>
    <row r="232" spans="4:9" x14ac:dyDescent="0.45">
      <c r="D232" s="4">
        <v>44469</v>
      </c>
      <c r="E232" s="5">
        <v>3.5227000000000001E-3</v>
      </c>
      <c r="F232" s="5">
        <v>6.7190438943494002E-3</v>
      </c>
      <c r="G232" s="1">
        <f t="shared" si="10"/>
        <v>-3.1963438943494E-3</v>
      </c>
      <c r="H232" s="2">
        <f t="shared" si="11"/>
        <v>448.31352239203255</v>
      </c>
      <c r="I232" s="2">
        <f t="shared" si="12"/>
        <v>281.4862751783042</v>
      </c>
    </row>
    <row r="233" spans="4:9" x14ac:dyDescent="0.45">
      <c r="D233" s="4">
        <v>44500</v>
      </c>
      <c r="E233" s="5">
        <v>-1.40412E-2</v>
      </c>
      <c r="F233" s="5">
        <v>-2.7047751971323E-2</v>
      </c>
      <c r="G233" s="1">
        <f t="shared" si="10"/>
        <v>1.3006551971322999E-2</v>
      </c>
      <c r="H233" s="2">
        <f t="shared" si="11"/>
        <v>442.01866256142154</v>
      </c>
      <c r="I233" s="2">
        <f t="shared" si="12"/>
        <v>273.87270422394982</v>
      </c>
    </row>
    <row r="234" spans="4:9" x14ac:dyDescent="0.45">
      <c r="D234" s="4">
        <v>44530</v>
      </c>
      <c r="E234" s="5">
        <v>0</v>
      </c>
      <c r="F234" s="5">
        <v>-5.8797773190688498E-4</v>
      </c>
      <c r="G234" s="1">
        <f t="shared" si="10"/>
        <v>5.8797773190688498E-4</v>
      </c>
      <c r="H234" s="2">
        <f t="shared" si="11"/>
        <v>442.01866256142154</v>
      </c>
      <c r="I234" s="2">
        <f t="shared" si="12"/>
        <v>273.71167317248904</v>
      </c>
    </row>
    <row r="235" spans="4:9" x14ac:dyDescent="0.45">
      <c r="D235" s="4">
        <v>44561</v>
      </c>
      <c r="E235" s="5">
        <v>9.7907999999999988E-3</v>
      </c>
      <c r="F235" s="5">
        <v>1.6028690166232699E-2</v>
      </c>
      <c r="G235" s="1">
        <f t="shared" si="10"/>
        <v>-6.2378901662327006E-3</v>
      </c>
      <c r="H235" s="2">
        <f t="shared" si="11"/>
        <v>446.34637888282788</v>
      </c>
      <c r="I235" s="2">
        <f t="shared" si="12"/>
        <v>278.09891277665201</v>
      </c>
    </row>
    <row r="236" spans="4:9" x14ac:dyDescent="0.45">
      <c r="D236" s="4">
        <v>44592</v>
      </c>
      <c r="E236" s="5">
        <v>2.7324799999999996E-2</v>
      </c>
      <c r="F236" s="5">
        <v>3.8422130095624202E-2</v>
      </c>
      <c r="G236" s="1">
        <f t="shared" si="10"/>
        <v>-1.1097330095624205E-2</v>
      </c>
      <c r="H236" s="2">
        <f t="shared" si="11"/>
        <v>458.54270441652534</v>
      </c>
      <c r="I236" s="2">
        <f t="shared" si="12"/>
        <v>288.78406538280819</v>
      </c>
    </row>
    <row r="237" spans="4:9" x14ac:dyDescent="0.45">
      <c r="D237" s="4">
        <v>44620</v>
      </c>
      <c r="E237" s="5">
        <v>6.8640000000000003E-3</v>
      </c>
      <c r="F237" s="5">
        <v>1.6601973807795802E-2</v>
      </c>
      <c r="G237" s="1">
        <f t="shared" si="10"/>
        <v>-9.7379738077958012E-3</v>
      </c>
      <c r="H237" s="2">
        <f t="shared" si="11"/>
        <v>461.69014153964036</v>
      </c>
      <c r="I237" s="2">
        <f t="shared" si="12"/>
        <v>293.57845087240236</v>
      </c>
    </row>
    <row r="238" spans="4:9" x14ac:dyDescent="0.45">
      <c r="D238" s="4">
        <v>44651</v>
      </c>
      <c r="E238" s="5">
        <v>2.42863E-2</v>
      </c>
      <c r="F238" s="5">
        <v>2.8666514950818199E-2</v>
      </c>
      <c r="G238" s="1">
        <f t="shared" si="10"/>
        <v>-4.3802149508181988E-3</v>
      </c>
      <c r="H238" s="2">
        <f t="shared" si="11"/>
        <v>472.90288682411455</v>
      </c>
      <c r="I238" s="2">
        <f t="shared" si="12"/>
        <v>301.99432192357415</v>
      </c>
    </row>
    <row r="239" spans="4:9" x14ac:dyDescent="0.45">
      <c r="D239" s="4">
        <v>44681</v>
      </c>
      <c r="E239" s="5">
        <v>2.9118E-3</v>
      </c>
      <c r="F239" s="5">
        <v>4.8236101630501002E-3</v>
      </c>
      <c r="G239" s="1">
        <f t="shared" si="10"/>
        <v>-1.9118101630501002E-3</v>
      </c>
      <c r="H239" s="2">
        <f t="shared" si="11"/>
        <v>474.27988544996896</v>
      </c>
      <c r="I239" s="2">
        <f t="shared" si="12"/>
        <v>303.4510248039881</v>
      </c>
    </row>
    <row r="240" spans="4:9" x14ac:dyDescent="0.45">
      <c r="D240" s="4">
        <v>44712</v>
      </c>
      <c r="E240" s="5">
        <v>-4.1480000000000005E-4</v>
      </c>
      <c r="F240" s="5">
        <v>-4.4533510000022099E-4</v>
      </c>
      <c r="G240" s="1">
        <f t="shared" si="10"/>
        <v>3.0535100000220932E-5</v>
      </c>
      <c r="H240" s="2">
        <f t="shared" si="11"/>
        <v>474.08315415348432</v>
      </c>
      <c r="I240" s="2">
        <f t="shared" si="12"/>
        <v>303.31588741151182</v>
      </c>
    </row>
    <row r="241" spans="4:9" x14ac:dyDescent="0.45">
      <c r="D241" s="4">
        <v>44742</v>
      </c>
      <c r="E241" s="5">
        <v>1.3692899999999999E-2</v>
      </c>
      <c r="F241" s="5">
        <v>1.4219945040645901E-2</v>
      </c>
      <c r="G241" s="1">
        <f t="shared" si="10"/>
        <v>-5.2704504064590187E-4</v>
      </c>
      <c r="H241" s="2">
        <f t="shared" si="11"/>
        <v>480.57472737499251</v>
      </c>
      <c r="I241" s="2">
        <f t="shared" si="12"/>
        <v>307.62902266045825</v>
      </c>
    </row>
    <row r="242" spans="4:9" x14ac:dyDescent="0.45">
      <c r="D242" s="4">
        <v>44773</v>
      </c>
      <c r="E242" s="5">
        <v>8.187E-4</v>
      </c>
      <c r="F242" s="5">
        <v>3.8510817387160602E-3</v>
      </c>
      <c r="G242" s="1">
        <f t="shared" si="10"/>
        <v>-3.0323817387160603E-3</v>
      </c>
      <c r="H242" s="2">
        <f t="shared" si="11"/>
        <v>480.96817390429436</v>
      </c>
      <c r="I242" s="2">
        <f t="shared" si="12"/>
        <v>308.813727171925</v>
      </c>
    </row>
    <row r="243" spans="4:9" x14ac:dyDescent="0.45">
      <c r="D243" s="4">
        <v>44804</v>
      </c>
      <c r="E243" s="5">
        <v>-8.1799999999999993E-4</v>
      </c>
      <c r="F243" s="5">
        <v>-1.1348469415640801E-2</v>
      </c>
      <c r="G243" s="1">
        <f t="shared" si="10"/>
        <v>1.0530469415640802E-2</v>
      </c>
      <c r="H243" s="2">
        <f t="shared" si="11"/>
        <v>480.57474193804063</v>
      </c>
      <c r="I243" s="2">
        <f t="shared" si="12"/>
        <v>305.30916403398436</v>
      </c>
    </row>
    <row r="244" spans="4:9" x14ac:dyDescent="0.45">
      <c r="D244" s="4">
        <v>44834</v>
      </c>
      <c r="E244" s="5">
        <v>2.8652999999999999E-3</v>
      </c>
      <c r="F244" s="5">
        <v>6.4696986198453602E-3</v>
      </c>
      <c r="G244" s="1">
        <f t="shared" si="10"/>
        <v>-3.6043986198453603E-3</v>
      </c>
      <c r="H244" s="2">
        <f t="shared" si="11"/>
        <v>481.95173274611574</v>
      </c>
      <c r="I244" s="2">
        <f t="shared" si="12"/>
        <v>307.28442231116117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Master</vt:lpstr>
      <vt:lpstr>3Year</vt:lpstr>
      <vt:lpstr>5Year</vt:lpstr>
      <vt:lpstr>10Year </vt:lpstr>
      <vt:lpstr>20Year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Yang</dc:creator>
  <cp:lastModifiedBy>Andy Yang</cp:lastModifiedBy>
  <dcterms:created xsi:type="dcterms:W3CDTF">2015-06-05T18:17:20Z</dcterms:created>
  <dcterms:modified xsi:type="dcterms:W3CDTF">2022-11-09T01:29:23Z</dcterms:modified>
</cp:coreProperties>
</file>