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itya Dembla\Box Sync\PMC- Working team docs folder\Projects\IT Projects\Hackathon\Data Sets\Other data sets\"/>
    </mc:Choice>
  </mc:AlternateContent>
  <bookViews>
    <workbookView xWindow="240" yWindow="80" windowWidth="20060" windowHeight="7940"/>
  </bookViews>
  <sheets>
    <sheet name="Comparison" sheetId="1" r:id="rId1"/>
    <sheet name="No. of Trees" sheetId="2" r:id="rId2"/>
    <sheet name="Carbon" sheetId="3" r:id="rId3"/>
    <sheet name="Electricity-tCO2" sheetId="4" r:id="rId4"/>
    <sheet name="Petroleum Emissions" sheetId="5" r:id="rId5"/>
  </sheets>
  <calcPr calcId="171027"/>
</workbook>
</file>

<file path=xl/calcChain.xml><?xml version="1.0" encoding="utf-8"?>
<calcChain xmlns="http://schemas.openxmlformats.org/spreadsheetml/2006/main">
  <c r="Q4" i="1" l="1"/>
  <c r="C4" i="1"/>
  <c r="P4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<sst xmlns="http://schemas.openxmlformats.org/spreadsheetml/2006/main" count="54" uniqueCount="45">
  <si>
    <t>Percent Population</t>
  </si>
  <si>
    <t>Percent Trees</t>
  </si>
  <si>
    <t>Aundh</t>
  </si>
  <si>
    <t>Warje-Karvenagar</t>
  </si>
  <si>
    <t>Karve Rd./Kothrud</t>
  </si>
  <si>
    <t>Ghole Rd.</t>
  </si>
  <si>
    <t>Dhole-Patil Rd.</t>
  </si>
  <si>
    <t>Sangamwadi</t>
  </si>
  <si>
    <t>Yerwada/Nagar Rd.</t>
  </si>
  <si>
    <t>Dhankawadi</t>
  </si>
  <si>
    <t>Hadapsar</t>
  </si>
  <si>
    <t>Sahakarnagar</t>
  </si>
  <si>
    <t>Bibvewadi</t>
  </si>
  <si>
    <t>Bhawani Peth</t>
  </si>
  <si>
    <t>Tilak Rd.</t>
  </si>
  <si>
    <t>Kasba/Vishrambaugwada</t>
  </si>
  <si>
    <t>Forest Area</t>
  </si>
  <si>
    <t>Ward Name</t>
  </si>
  <si>
    <t>No. of Trees</t>
  </si>
  <si>
    <t>Warje-Karve Nagar</t>
  </si>
  <si>
    <t>Karve Road</t>
  </si>
  <si>
    <t>Ghole Road</t>
  </si>
  <si>
    <t>Dhole-Patil Road</t>
  </si>
  <si>
    <t>Nagar Road-Vadgaon Sheri</t>
  </si>
  <si>
    <t>Dhankawdi</t>
  </si>
  <si>
    <t>Sahakar Nagar</t>
  </si>
  <si>
    <t>Bibwewadi</t>
  </si>
  <si>
    <t>Tilak Road</t>
  </si>
  <si>
    <t>Kasba-Vishrambaugwada</t>
  </si>
  <si>
    <t>Forest Area under PMC</t>
  </si>
  <si>
    <t>Source</t>
  </si>
  <si>
    <t>Contribution (%)</t>
  </si>
  <si>
    <t>Electricity Use</t>
  </si>
  <si>
    <t>Petroleum</t>
  </si>
  <si>
    <t>Solid Waste</t>
  </si>
  <si>
    <t>Sewage</t>
  </si>
  <si>
    <t>Sector</t>
  </si>
  <si>
    <t>Contribution</t>
  </si>
  <si>
    <t>Residential</t>
  </si>
  <si>
    <t>Commercial</t>
  </si>
  <si>
    <t>Industrial</t>
  </si>
  <si>
    <t>LTPD</t>
  </si>
  <si>
    <t>LT Public Works</t>
  </si>
  <si>
    <t>Temp. Connections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</si>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</sst>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 sz="1600"/>
              <a:t>Ward-wise Comparison of Population and No. of Trees</a:t>
            </a:r>
            <a:r>
              <a:rPr lang="en-IN" sz="1600" baseline="0"/>
              <a:t> (In %)</a:t>
            </a:r>
            <a:endParaRPr lang="en-IN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662538977499613E-2"/>
          <c:y val="0.12950268650973601"/>
          <c:w val="0.90044477346314689"/>
          <c:h val="0.4308625688804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Comparison!$B$3</c:f>
              <c:strCache>
                <c:ptCount val="1"/>
                <c:pt idx="0">
                  <c:v>Percent Population</c:v>
                </c:pt>
              </c:strCache>
            </c:strRef>
          </c:tx>
          <c:spPr>
            <a:pattFill prst="dnDiag"/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Comparison!$C$2:$Q$2</c:f>
              <c:strCache>
                <c:ptCount val="15"/>
                <c:pt idx="0">
                  <c:v>Aundh</c:v>
                </c:pt>
                <c:pt idx="1">
                  <c:v>Warje-Karvenagar</c:v>
                </c:pt>
                <c:pt idx="2">
                  <c:v>Karve Rd./Kothrud</c:v>
                </c:pt>
                <c:pt idx="3">
                  <c:v>Ghole Rd.</c:v>
                </c:pt>
                <c:pt idx="4">
                  <c:v>Dhole-Patil Rd.</c:v>
                </c:pt>
                <c:pt idx="5">
                  <c:v>Sangamwadi</c:v>
                </c:pt>
                <c:pt idx="6">
                  <c:v>Yerwada/Nagar Rd.</c:v>
                </c:pt>
                <c:pt idx="7">
                  <c:v>Dhankawadi</c:v>
                </c:pt>
                <c:pt idx="8">
                  <c:v>Hadapsar</c:v>
                </c:pt>
                <c:pt idx="9">
                  <c:v>Sahakarnagar</c:v>
                </c:pt>
                <c:pt idx="10">
                  <c:v>Bibvewadi</c:v>
                </c:pt>
                <c:pt idx="11">
                  <c:v>Bhawani Peth</c:v>
                </c:pt>
                <c:pt idx="12">
                  <c:v>Tilak Rd.</c:v>
                </c:pt>
                <c:pt idx="13">
                  <c:v>Kasba/Vishrambaugwada</c:v>
                </c:pt>
                <c:pt idx="14">
                  <c:v>Forest Area</c:v>
                </c:pt>
              </c:strCache>
            </c:strRef>
          </c:cat>
          <c:val>
            <c:numRef>
              <c:f>Comparison!$C$3:$Q$3</c:f>
              <c:numCache>
                <c:formatCode>General</c:formatCode>
                <c:ptCount val="15"/>
                <c:pt idx="0">
                  <c:v>6.67</c:v>
                </c:pt>
                <c:pt idx="1">
                  <c:v>4.34</c:v>
                </c:pt>
                <c:pt idx="2">
                  <c:v>7.58</c:v>
                </c:pt>
                <c:pt idx="3">
                  <c:v>7.47</c:v>
                </c:pt>
                <c:pt idx="4">
                  <c:v>3.71</c:v>
                </c:pt>
                <c:pt idx="5">
                  <c:v>7.92</c:v>
                </c:pt>
                <c:pt idx="6">
                  <c:v>5.73</c:v>
                </c:pt>
                <c:pt idx="7">
                  <c:v>9.31</c:v>
                </c:pt>
                <c:pt idx="8">
                  <c:v>7.6</c:v>
                </c:pt>
                <c:pt idx="9">
                  <c:v>5.99</c:v>
                </c:pt>
                <c:pt idx="10">
                  <c:v>8.8800000000000008</c:v>
                </c:pt>
                <c:pt idx="11">
                  <c:v>8.09</c:v>
                </c:pt>
                <c:pt idx="12">
                  <c:v>7.83</c:v>
                </c:pt>
                <c:pt idx="13">
                  <c:v>8.8800000000000008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6-4A54-83DA-9949C6894718}"/>
            </c:ext>
          </c:extLst>
        </c:ser>
        <c:ser>
          <c:idx val="1"/>
          <c:order val="1"/>
          <c:tx>
            <c:strRef>
              <c:f>Comparison!$B$4</c:f>
              <c:strCache>
                <c:ptCount val="1"/>
                <c:pt idx="0">
                  <c:v>Percent Trees</c:v>
                </c:pt>
              </c:strCache>
            </c:strRef>
          </c:tx>
          <c:spPr>
            <a:pattFill prst="pct50"/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Comparison!$C$2:$Q$2</c:f>
              <c:strCache>
                <c:ptCount val="15"/>
                <c:pt idx="0">
                  <c:v>Aundh</c:v>
                </c:pt>
                <c:pt idx="1">
                  <c:v>Warje-Karvenagar</c:v>
                </c:pt>
                <c:pt idx="2">
                  <c:v>Karve Rd./Kothrud</c:v>
                </c:pt>
                <c:pt idx="3">
                  <c:v>Ghole Rd.</c:v>
                </c:pt>
                <c:pt idx="4">
                  <c:v>Dhole-Patil Rd.</c:v>
                </c:pt>
                <c:pt idx="5">
                  <c:v>Sangamwadi</c:v>
                </c:pt>
                <c:pt idx="6">
                  <c:v>Yerwada/Nagar Rd.</c:v>
                </c:pt>
                <c:pt idx="7">
                  <c:v>Dhankawadi</c:v>
                </c:pt>
                <c:pt idx="8">
                  <c:v>Hadapsar</c:v>
                </c:pt>
                <c:pt idx="9">
                  <c:v>Sahakarnagar</c:v>
                </c:pt>
                <c:pt idx="10">
                  <c:v>Bibvewadi</c:v>
                </c:pt>
                <c:pt idx="11">
                  <c:v>Bhawani Peth</c:v>
                </c:pt>
                <c:pt idx="12">
                  <c:v>Tilak Rd.</c:v>
                </c:pt>
                <c:pt idx="13">
                  <c:v>Kasba/Vishrambaugwada</c:v>
                </c:pt>
                <c:pt idx="14">
                  <c:v>Forest Area</c:v>
                </c:pt>
              </c:strCache>
            </c:strRef>
          </c:cat>
          <c:val>
            <c:numRef>
              <c:f>Comparison!$C$4:$Q$4</c:f>
              <c:numCache>
                <c:formatCode>0.00</c:formatCode>
                <c:ptCount val="15"/>
                <c:pt idx="0">
                  <c:v>17.936221116020366</c:v>
                </c:pt>
                <c:pt idx="1">
                  <c:v>8.1343659611067718</c:v>
                </c:pt>
                <c:pt idx="2">
                  <c:v>7.3229785585956675</c:v>
                </c:pt>
                <c:pt idx="3">
                  <c:v>9.0750520394139453</c:v>
                </c:pt>
                <c:pt idx="4">
                  <c:v>3.0841788523738654</c:v>
                </c:pt>
                <c:pt idx="5">
                  <c:v>1.5146675371205851</c:v>
                </c:pt>
                <c:pt idx="6">
                  <c:v>9.3438305930874037</c:v>
                </c:pt>
                <c:pt idx="7">
                  <c:v>1.6440180256498935</c:v>
                </c:pt>
                <c:pt idx="8">
                  <c:v>5.7308250789172694</c:v>
                </c:pt>
                <c:pt idx="9">
                  <c:v>13.64825112595546</c:v>
                </c:pt>
                <c:pt idx="10">
                  <c:v>1.798912191665663</c:v>
                </c:pt>
                <c:pt idx="11">
                  <c:v>0.6519855287036066</c:v>
                </c:pt>
                <c:pt idx="12">
                  <c:v>2.7674994268216384</c:v>
                </c:pt>
                <c:pt idx="13">
                  <c:v>0.44761020244530197</c:v>
                </c:pt>
                <c:pt idx="14">
                  <c:v>16.89960376212256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6-4A54-83DA-9949C6894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84416"/>
        <c:axId val="64686720"/>
      </c:barChart>
      <c:catAx>
        <c:axId val="6468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 sz="1200"/>
                  <a:t>Wards</a:t>
                </a:r>
              </a:p>
            </c:rich>
          </c:tx>
          <c:layout>
            <c:manualLayout>
              <c:xMode val="edge"/>
              <c:yMode val="edge"/>
              <c:x val="0.46932169803560925"/>
              <c:y val="0.8286809305904836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64686720"/>
        <c:crosses val="autoZero"/>
        <c:auto val="1"/>
        <c:lblAlgn val="ctr"/>
        <c:lblOffset val="100"/>
        <c:noMultiLvlLbl val="0"/>
      </c:catAx>
      <c:valAx>
        <c:axId val="64686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6.6476733143399833E-4"/>
              <c:y val="0.26836322161300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4684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6166259132138363E-2"/>
          <c:y val="0.90197935990985423"/>
          <c:w val="0.95146600264710501"/>
          <c:h val="7.70782317131824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200">
                <a:latin typeface="Times New Roman" pitchFamily="18" charset="0"/>
                <a:cs typeface="Times New Roman" pitchFamily="18" charset="0"/>
              </a:rPr>
              <a:t>Number</a:t>
            </a:r>
            <a:r>
              <a:rPr lang="en-US" sz="2200" baseline="0">
                <a:latin typeface="Times New Roman" pitchFamily="18" charset="0"/>
                <a:cs typeface="Times New Roman" pitchFamily="18" charset="0"/>
              </a:rPr>
              <a:t> of Trees - Ward-wise</a:t>
            </a:r>
            <a:endParaRPr lang="en-US" sz="2200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97367961944195"/>
          <c:y val="0.11336502984859589"/>
          <c:w val="0.82136211555534844"/>
          <c:h val="0.5080933857014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'No. of Trees'!$D$2</c:f>
              <c:strCache>
                <c:ptCount val="1"/>
                <c:pt idx="0">
                  <c:v>No. of Trees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'No. of Trees'!$C$3:$C$17</c:f>
              <c:strCache>
                <c:ptCount val="15"/>
                <c:pt idx="0">
                  <c:v>Aundh</c:v>
                </c:pt>
                <c:pt idx="1">
                  <c:v>Warje-Karve Nagar</c:v>
                </c:pt>
                <c:pt idx="2">
                  <c:v>Karve Road</c:v>
                </c:pt>
                <c:pt idx="3">
                  <c:v>Ghole Road</c:v>
                </c:pt>
                <c:pt idx="4">
                  <c:v>Dhole-Patil Road</c:v>
                </c:pt>
                <c:pt idx="5">
                  <c:v>Sangamwadi</c:v>
                </c:pt>
                <c:pt idx="6">
                  <c:v>Nagar Road-Vadgaon Sheri</c:v>
                </c:pt>
                <c:pt idx="7">
                  <c:v>Dhankawdi</c:v>
                </c:pt>
                <c:pt idx="8">
                  <c:v>Hadapsar</c:v>
                </c:pt>
                <c:pt idx="9">
                  <c:v>Sahakar Nagar</c:v>
                </c:pt>
                <c:pt idx="10">
                  <c:v>Bibwewadi</c:v>
                </c:pt>
                <c:pt idx="11">
                  <c:v>Bhawani Peth</c:v>
                </c:pt>
                <c:pt idx="12">
                  <c:v>Tilak Road</c:v>
                </c:pt>
                <c:pt idx="13">
                  <c:v>Kasba-Vishrambaugwada</c:v>
                </c:pt>
                <c:pt idx="14">
                  <c:v>Forest Area under PMC</c:v>
                </c:pt>
              </c:strCache>
            </c:strRef>
          </c:cat>
          <c:val>
            <c:numRef>
              <c:f>'No. of Trees'!$D$3:$D$17</c:f>
              <c:numCache>
                <c:formatCode>#,##0</c:formatCode>
                <c:ptCount val="15"/>
                <c:pt idx="0">
                  <c:v>692348</c:v>
                </c:pt>
                <c:pt idx="1">
                  <c:v>313991</c:v>
                </c:pt>
                <c:pt idx="2">
                  <c:v>282671</c:v>
                </c:pt>
                <c:pt idx="3">
                  <c:v>350302</c:v>
                </c:pt>
                <c:pt idx="4">
                  <c:v>119051</c:v>
                </c:pt>
                <c:pt idx="5">
                  <c:v>58467</c:v>
                </c:pt>
                <c:pt idx="6">
                  <c:v>360677</c:v>
                </c:pt>
                <c:pt idx="7">
                  <c:v>63460</c:v>
                </c:pt>
                <c:pt idx="8">
                  <c:v>221213</c:v>
                </c:pt>
                <c:pt idx="9">
                  <c:v>526830</c:v>
                </c:pt>
                <c:pt idx="10">
                  <c:v>69439</c:v>
                </c:pt>
                <c:pt idx="11">
                  <c:v>25167</c:v>
                </c:pt>
                <c:pt idx="12">
                  <c:v>106827</c:v>
                </c:pt>
                <c:pt idx="13">
                  <c:v>17278</c:v>
                </c:pt>
                <c:pt idx="14">
                  <c:v>652334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0-42EE-9657-2E3CC28DB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36736"/>
        <c:axId val="68438656"/>
      </c:barChart>
      <c:catAx>
        <c:axId val="6843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 sz="1400">
                    <a:latin typeface="Times New Roman" pitchFamily="18" charset="0"/>
                    <a:cs typeface="Times New Roman" pitchFamily="18" charset="0"/>
                  </a:rPr>
                  <a:t>Wards</a:t>
                </a:r>
              </a:p>
            </c:rich>
          </c:tx>
          <c:layout>
            <c:manualLayout>
              <c:xMode val="edge"/>
              <c:yMode val="edge"/>
              <c:x val="0.51085513129174953"/>
              <c:y val="0.8883054892601430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68438656"/>
        <c:crosses val="autoZero"/>
        <c:auto val="1"/>
        <c:lblAlgn val="ctr"/>
        <c:lblOffset val="100"/>
        <c:noMultiLvlLbl val="0"/>
      </c:catAx>
      <c:valAx>
        <c:axId val="68438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 sz="1400">
                    <a:latin typeface="Times New Roman" pitchFamily="18" charset="0"/>
                    <a:cs typeface="Times New Roman" pitchFamily="18" charset="0"/>
                  </a:rPr>
                  <a:t>No. of Trees</a:t>
                </a:r>
              </a:p>
            </c:rich>
          </c:tx>
          <c:layout>
            <c:manualLayout>
              <c:xMode val="edge"/>
              <c:yMode val="edge"/>
              <c:x val="5.9084194977843492E-3"/>
              <c:y val="0.2255278472052568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68436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137359122576445E-2"/>
          <c:y val="0.90479243793809838"/>
          <c:w val="0.19703617550021904"/>
          <c:h val="7.2932303509794003E-2"/>
        </c:manualLayout>
      </c:layout>
      <c:overlay val="0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Sources of various sectors to CO</a:t>
            </a:r>
            <a:r>
              <a:rPr lang="en-US" sz="1400" b="1" i="0" baseline="-25000">
                <a:latin typeface="Times New Roman" pitchFamily="18" charset="0"/>
                <a:cs typeface="Times New Roman" pitchFamily="18" charset="0"/>
              </a:rPr>
              <a:t>2</a:t>
            </a: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 Emissions</a:t>
            </a:r>
            <a:endParaRPr lang="en-IN" sz="1400" b="1" i="0" baseline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61416666666666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855883639545078"/>
          <c:y val="0.2223665791776028"/>
          <c:w val="0.45288232720909916"/>
          <c:h val="0.75480387868183185"/>
        </c:manualLayout>
      </c:layout>
      <c:pieChart>
        <c:varyColors val="1"/>
        <c:ser>
          <c:idx val="0"/>
          <c:order val="0"/>
          <c:tx>
            <c:strRef>
              <c:f>Carbon!$C$2</c:f>
              <c:strCache>
                <c:ptCount val="1"/>
                <c:pt idx="0">
                  <c:v>Contribution (%)</c:v>
                </c:pt>
              </c:strCache>
            </c:strRef>
          </c:tx>
          <c:dLbls>
            <c:dLbl>
              <c:idx val="0"/>
              <c:layout>
                <c:manualLayout>
                  <c:x val="5.2264654418197734E-2"/>
                  <c:y val="-0.1948858996792067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E2-4B80-84C7-984B432B736A}"/>
                </c:ext>
              </c:extLst>
            </c:dLbl>
            <c:dLbl>
              <c:idx val="1"/>
              <c:layout>
                <c:manualLayout>
                  <c:x val="-3.825349956255468E-2"/>
                  <c:y val="0.1620414114902304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E2-4B80-84C7-984B432B736A}"/>
                </c:ext>
              </c:extLst>
            </c:dLbl>
            <c:dLbl>
              <c:idx val="2"/>
              <c:layout>
                <c:manualLayout>
                  <c:x val="-7.0042650918635194E-2"/>
                  <c:y val="-1.65624088655584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E2-4B80-84C7-984B432B736A}"/>
                </c:ext>
              </c:extLst>
            </c:dLbl>
            <c:dLbl>
              <c:idx val="3"/>
              <c:layout>
                <c:manualLayout>
                  <c:x val="0.17817989938757656"/>
                  <c:y val="-2.75076552930883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E2-4B80-84C7-984B432B73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Carbon!$B$3:$B$6</c:f>
              <c:strCache>
                <c:ptCount val="4"/>
                <c:pt idx="0">
                  <c:v>Electricity Use</c:v>
                </c:pt>
                <c:pt idx="1">
                  <c:v>Petroleum</c:v>
                </c:pt>
                <c:pt idx="2">
                  <c:v>Solid Waste</c:v>
                </c:pt>
                <c:pt idx="3">
                  <c:v>Sewage</c:v>
                </c:pt>
              </c:strCache>
            </c:strRef>
          </c:cat>
          <c:val>
            <c:numRef>
              <c:f>Carbon!$C$3:$C$6</c:f>
              <c:numCache>
                <c:formatCode>0%</c:formatCode>
                <c:ptCount val="4"/>
                <c:pt idx="0">
                  <c:v>0.56000000000000005</c:v>
                </c:pt>
                <c:pt idx="1">
                  <c:v>0.36</c:v>
                </c:pt>
                <c:pt idx="2">
                  <c:v>0.05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E2-4B80-84C7-984B432B7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Contibution of Various Sectors using Electricity to tCO2 Emission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'Electricity-tCO2'!$C$2</c:f>
              <c:strCache>
                <c:ptCount val="1"/>
                <c:pt idx="0">
                  <c:v>Contribution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'Electricity-tCO2'!$B$3:$B$8</c:f>
              <c:strCache>
                <c:ptCount val="6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LTPD</c:v>
                </c:pt>
                <c:pt idx="4">
                  <c:v>LT Public Works</c:v>
                </c:pt>
                <c:pt idx="5">
                  <c:v>Temp. Connections</c:v>
                </c:pt>
              </c:strCache>
            </c:strRef>
          </c:cat>
          <c:val>
            <c:numRef>
              <c:f>'Electricity-tCO2'!$C$3:$C$8</c:f>
              <c:numCache>
                <c:formatCode>0.00</c:formatCode>
                <c:ptCount val="6"/>
                <c:pt idx="0">
                  <c:v>923562</c:v>
                </c:pt>
                <c:pt idx="1">
                  <c:v>400528.8</c:v>
                </c:pt>
                <c:pt idx="2">
                  <c:v>123824.7</c:v>
                </c:pt>
                <c:pt idx="3">
                  <c:v>2583.9</c:v>
                </c:pt>
                <c:pt idx="4">
                  <c:v>40070.699999999997</c:v>
                </c:pt>
                <c:pt idx="5">
                  <c:v>13940.1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9-434E-BDBA-A71CFB67F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97101924759405E-2"/>
          <c:y val="0.81173228346456694"/>
          <c:w val="0.95780161854768175"/>
          <c:h val="0.160489938757655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Share of Emissions</a:t>
            </a:r>
            <a:r>
              <a:rPr lang="en-IN" baseline="0"/>
              <a:t> from use of Petroleum products in different sectors</a:t>
            </a:r>
            <a:endParaRPr lang="en-IN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'Petroleum Emissions'!$C$2</c:f>
              <c:strCache>
                <c:ptCount val="1"/>
                <c:pt idx="0">
                  <c:v>Contribution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'Petroleum Emissions'!$B$3:$B$6</c:f>
              <c:strCache>
                <c:ptCount val="4"/>
                <c:pt idx="0">
                  <c:v>Transport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'Petroleum Emissions'!$C$3:$C$6</c:f>
              <c:numCache>
                <c:formatCode>0.00</c:formatCode>
                <c:ptCount val="4"/>
                <c:pt idx="0">
                  <c:v>869565.25</c:v>
                </c:pt>
                <c:pt idx="1">
                  <c:v>547226.96</c:v>
                </c:pt>
                <c:pt idx="2">
                  <c:v>40342.14</c:v>
                </c:pt>
                <c:pt idx="3">
                  <c:v>244020.01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3-4360-9778-8E74D8315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190500</xdr:rowOff>
    </xdr:from>
    <xdr:to>
      <xdr:col>7</xdr:col>
      <xdr:colOff>638175</xdr:colOff>
      <xdr:row>23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0</xdr:row>
      <xdr:rowOff>200024</xdr:rowOff>
    </xdr:from>
    <xdr:to>
      <xdr:col>15</xdr:col>
      <xdr:colOff>9524</xdr:colOff>
      <xdr:row>20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5</xdr:row>
      <xdr:rowOff>114300</xdr:rowOff>
    </xdr:from>
    <xdr:to>
      <xdr:col>12</xdr:col>
      <xdr:colOff>552450</xdr:colOff>
      <xdr:row>19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</xdr:row>
      <xdr:rowOff>66675</xdr:rowOff>
    </xdr:from>
    <xdr:to>
      <xdr:col>13</xdr:col>
      <xdr:colOff>266700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5</xdr:row>
      <xdr:rowOff>114300</xdr:rowOff>
    </xdr:from>
    <xdr:to>
      <xdr:col>13</xdr:col>
      <xdr:colOff>371475</xdr:colOff>
      <xdr:row>19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"/>
  <sheetViews>
    <sheetView tabSelected="1" workbookViewId="0">
      <selection activeCell="I19" sqref="I19"/>
    </sheetView>
  </sheetViews>
  <sheetFormatPr defaultColWidth="9.1796875" defaultRowHeight="15.5" x14ac:dyDescent="0.35"/>
  <cols>
    <col min="1" max="1" width="9.1796875" style="1"/>
    <col min="2" max="2" width="17.54296875" style="1" bestFit="1" customWidth="1"/>
    <col min="3" max="3" width="10.26953125" style="1" customWidth="1"/>
    <col min="4" max="4" width="17.81640625" style="1" bestFit="1" customWidth="1"/>
    <col min="5" max="5" width="18.453125" style="1" bestFit="1" customWidth="1"/>
    <col min="6" max="6" width="11.81640625" style="1" bestFit="1" customWidth="1"/>
    <col min="7" max="7" width="14.7265625" style="1" bestFit="1" customWidth="1"/>
    <col min="8" max="8" width="12.1796875" style="1" bestFit="1" customWidth="1"/>
    <col min="9" max="9" width="19.1796875" style="1" bestFit="1" customWidth="1"/>
    <col min="10" max="10" width="12" style="1" bestFit="1" customWidth="1"/>
    <col min="11" max="11" width="11.81640625" style="1" bestFit="1" customWidth="1"/>
    <col min="12" max="12" width="13.1796875" style="1" bestFit="1" customWidth="1"/>
    <col min="13" max="13" width="11.81640625" style="1" bestFit="1" customWidth="1"/>
    <col min="14" max="14" width="13" style="1" bestFit="1" customWidth="1"/>
    <col min="15" max="15" width="11.81640625" style="1" bestFit="1" customWidth="1"/>
    <col min="16" max="16" width="23.81640625" style="1" bestFit="1" customWidth="1"/>
    <col min="17" max="17" width="11.453125" style="1" bestFit="1" customWidth="1"/>
    <col min="18" max="16384" width="9.1796875" style="1"/>
  </cols>
  <sheetData>
    <row r="2" spans="2:17" x14ac:dyDescent="0.35"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2:17" x14ac:dyDescent="0.35">
      <c r="B3" s="1" t="s">
        <v>0</v>
      </c>
      <c r="C3" s="1">
        <v>6.67</v>
      </c>
      <c r="D3" s="1">
        <v>4.34</v>
      </c>
      <c r="E3" s="1">
        <v>7.58</v>
      </c>
      <c r="F3" s="1">
        <v>7.47</v>
      </c>
      <c r="G3" s="1">
        <v>3.71</v>
      </c>
      <c r="H3" s="1">
        <v>7.92</v>
      </c>
      <c r="I3" s="1">
        <v>5.73</v>
      </c>
      <c r="J3" s="1">
        <v>9.31</v>
      </c>
      <c r="K3" s="1">
        <v>7.6</v>
      </c>
      <c r="L3" s="1">
        <v>5.99</v>
      </c>
      <c r="M3" s="1">
        <v>8.8800000000000008</v>
      </c>
      <c r="N3" s="1">
        <v>8.09</v>
      </c>
      <c r="O3" s="1">
        <v>7.83</v>
      </c>
      <c r="P3" s="1">
        <v>8.8800000000000008</v>
      </c>
      <c r="Q3" s="1">
        <v>0</v>
      </c>
    </row>
    <row r="4" spans="2:17" x14ac:dyDescent="0.35">
      <c r="B4" s="1" t="s">
        <v>1</v>
      </c>
      <c r="C4" s="2">
        <f>(692348/3860055)*100</f>
        <v>17.936221116020366</v>
      </c>
      <c r="D4" s="2">
        <f>(313991/3860055)*100</f>
        <v>8.1343659611067718</v>
      </c>
      <c r="E4" s="2">
        <f>(282671/3860055)*100</f>
        <v>7.3229785585956675</v>
      </c>
      <c r="F4" s="2">
        <f>(350302/3860055)*100</f>
        <v>9.0750520394139453</v>
      </c>
      <c r="G4" s="2">
        <f>(119051/3860055)*100</f>
        <v>3.0841788523738654</v>
      </c>
      <c r="H4" s="2">
        <f>(58467/3860055)*100</f>
        <v>1.5146675371205851</v>
      </c>
      <c r="I4" s="2">
        <f>(360677/3860055)*100</f>
        <v>9.3438305930874037</v>
      </c>
      <c r="J4" s="2">
        <f>(63460/3860055)*100</f>
        <v>1.6440180256498935</v>
      </c>
      <c r="K4" s="2">
        <f>(221213/3860055)*100</f>
        <v>5.7308250789172694</v>
      </c>
      <c r="L4" s="2">
        <f>(526830/3860055)*100</f>
        <v>13.64825112595546</v>
      </c>
      <c r="M4" s="2">
        <f>(69439/3860055)*100</f>
        <v>1.798912191665663</v>
      </c>
      <c r="N4" s="2">
        <f>(25167/3860055)*100</f>
        <v>0.6519855287036066</v>
      </c>
      <c r="O4" s="2">
        <f>(106827/3860055)*100</f>
        <v>2.7674994268216384</v>
      </c>
      <c r="P4" s="2">
        <f>(17278/3860055)*100</f>
        <v>0.44761020244530197</v>
      </c>
      <c r="Q4" s="2">
        <f>(652334/3860055)*100</f>
        <v>16.89960376212256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8"/>
  <sheetViews>
    <sheetView workbookViewId="0">
      <selection activeCell="D21" sqref="D21"/>
    </sheetView>
  </sheetViews>
  <sheetFormatPr defaultColWidth="9.1796875" defaultRowHeight="15.5" x14ac:dyDescent="0.35"/>
  <cols>
    <col min="1" max="2" width="9.1796875" style="1"/>
    <col min="3" max="3" width="26" style="1" bestFit="1" customWidth="1"/>
    <col min="4" max="4" width="13.1796875" style="1" bestFit="1" customWidth="1"/>
    <col min="5" max="16384" width="9.1796875" style="1"/>
  </cols>
  <sheetData>
    <row r="2" spans="3:4" x14ac:dyDescent="0.35">
      <c r="C2" s="3" t="s">
        <v>17</v>
      </c>
      <c r="D2" s="3" t="s">
        <v>18</v>
      </c>
    </row>
    <row r="3" spans="3:4" x14ac:dyDescent="0.35">
      <c r="C3" s="1" t="s">
        <v>2</v>
      </c>
      <c r="D3" s="4">
        <v>692348</v>
      </c>
    </row>
    <row r="4" spans="3:4" x14ac:dyDescent="0.35">
      <c r="C4" s="1" t="s">
        <v>19</v>
      </c>
      <c r="D4" s="4">
        <v>313991</v>
      </c>
    </row>
    <row r="5" spans="3:4" x14ac:dyDescent="0.35">
      <c r="C5" s="1" t="s">
        <v>20</v>
      </c>
      <c r="D5" s="4">
        <v>282671</v>
      </c>
    </row>
    <row r="6" spans="3:4" x14ac:dyDescent="0.35">
      <c r="C6" s="1" t="s">
        <v>21</v>
      </c>
      <c r="D6" s="4">
        <v>350302</v>
      </c>
    </row>
    <row r="7" spans="3:4" x14ac:dyDescent="0.35">
      <c r="C7" s="1" t="s">
        <v>22</v>
      </c>
      <c r="D7" s="4">
        <v>119051</v>
      </c>
    </row>
    <row r="8" spans="3:4" x14ac:dyDescent="0.35">
      <c r="C8" s="1" t="s">
        <v>7</v>
      </c>
      <c r="D8" s="4">
        <v>58467</v>
      </c>
    </row>
    <row r="9" spans="3:4" x14ac:dyDescent="0.35">
      <c r="C9" s="1" t="s">
        <v>23</v>
      </c>
      <c r="D9" s="4">
        <v>360677</v>
      </c>
    </row>
    <row r="10" spans="3:4" x14ac:dyDescent="0.35">
      <c r="C10" s="1" t="s">
        <v>24</v>
      </c>
      <c r="D10" s="4">
        <v>63460</v>
      </c>
    </row>
    <row r="11" spans="3:4" x14ac:dyDescent="0.35">
      <c r="C11" s="1" t="s">
        <v>10</v>
      </c>
      <c r="D11" s="4">
        <v>221213</v>
      </c>
    </row>
    <row r="12" spans="3:4" x14ac:dyDescent="0.35">
      <c r="C12" s="1" t="s">
        <v>25</v>
      </c>
      <c r="D12" s="4">
        <v>526830</v>
      </c>
    </row>
    <row r="13" spans="3:4" x14ac:dyDescent="0.35">
      <c r="C13" s="1" t="s">
        <v>26</v>
      </c>
      <c r="D13" s="4">
        <v>69439</v>
      </c>
    </row>
    <row r="14" spans="3:4" x14ac:dyDescent="0.35">
      <c r="C14" s="1" t="s">
        <v>13</v>
      </c>
      <c r="D14" s="4">
        <v>25167</v>
      </c>
    </row>
    <row r="15" spans="3:4" x14ac:dyDescent="0.35">
      <c r="C15" s="1" t="s">
        <v>27</v>
      </c>
      <c r="D15" s="4">
        <v>106827</v>
      </c>
    </row>
    <row r="16" spans="3:4" x14ac:dyDescent="0.35">
      <c r="C16" s="1" t="s">
        <v>28</v>
      </c>
      <c r="D16" s="4">
        <v>17278</v>
      </c>
    </row>
    <row r="17" spans="3:4" x14ac:dyDescent="0.35">
      <c r="C17" s="1" t="s">
        <v>29</v>
      </c>
      <c r="D17" s="4">
        <v>652334</v>
      </c>
    </row>
    <row r="18" spans="3:4" x14ac:dyDescent="0.35">
      <c r="D18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D11" sqref="D11"/>
    </sheetView>
  </sheetViews>
  <sheetFormatPr defaultColWidth="9.1796875" defaultRowHeight="15.5" x14ac:dyDescent="0.35"/>
  <cols>
    <col min="1" max="1" width="9.1796875" style="1"/>
    <col min="2" max="2" width="13.54296875" style="1" bestFit="1" customWidth="1"/>
    <col min="3" max="3" width="17.453125" style="1" bestFit="1" customWidth="1"/>
    <col min="4" max="16384" width="9.1796875" style="1"/>
  </cols>
  <sheetData>
    <row r="2" spans="2:3" x14ac:dyDescent="0.35">
      <c r="B2" s="3" t="s">
        <v>30</v>
      </c>
      <c r="C2" s="3" t="s">
        <v>31</v>
      </c>
    </row>
    <row r="3" spans="2:3" x14ac:dyDescent="0.35">
      <c r="B3" s="1" t="s">
        <v>32</v>
      </c>
      <c r="C3" s="5">
        <v>0.56000000000000005</v>
      </c>
    </row>
    <row r="4" spans="2:3" x14ac:dyDescent="0.35">
      <c r="B4" s="1" t="s">
        <v>33</v>
      </c>
      <c r="C4" s="5">
        <v>0.36</v>
      </c>
    </row>
    <row r="5" spans="2:3" x14ac:dyDescent="0.35">
      <c r="B5" s="1" t="s">
        <v>34</v>
      </c>
      <c r="C5" s="5">
        <v>0.05</v>
      </c>
    </row>
    <row r="6" spans="2:3" x14ac:dyDescent="0.35">
      <c r="B6" s="1" t="s">
        <v>35</v>
      </c>
      <c r="C6" s="5">
        <v>0.03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E23" sqref="E23"/>
    </sheetView>
  </sheetViews>
  <sheetFormatPr defaultColWidth="9.1796875" defaultRowHeight="15.5" x14ac:dyDescent="0.35"/>
  <cols>
    <col min="1" max="1" width="9.1796875" style="1"/>
    <col min="2" max="2" width="18.1796875" style="1" bestFit="1" customWidth="1"/>
    <col min="3" max="3" width="12.81640625" style="1" bestFit="1" customWidth="1"/>
    <col min="4" max="16384" width="9.1796875" style="1"/>
  </cols>
  <sheetData>
    <row r="2" spans="2:3" x14ac:dyDescent="0.35">
      <c r="B2" s="3" t="s">
        <v>36</v>
      </c>
      <c r="C2" s="3" t="s">
        <v>37</v>
      </c>
    </row>
    <row r="3" spans="2:3" x14ac:dyDescent="0.35">
      <c r="B3" s="1" t="s">
        <v>38</v>
      </c>
      <c r="C3" s="2">
        <v>923562</v>
      </c>
    </row>
    <row r="4" spans="2:3" x14ac:dyDescent="0.35">
      <c r="B4" s="1" t="s">
        <v>39</v>
      </c>
      <c r="C4" s="2">
        <v>400528.8</v>
      </c>
    </row>
    <row r="5" spans="2:3" x14ac:dyDescent="0.35">
      <c r="B5" s="1" t="s">
        <v>40</v>
      </c>
      <c r="C5" s="2">
        <v>123824.7</v>
      </c>
    </row>
    <row r="6" spans="2:3" x14ac:dyDescent="0.35">
      <c r="B6" s="1" t="s">
        <v>41</v>
      </c>
      <c r="C6" s="2">
        <v>2583.9</v>
      </c>
    </row>
    <row r="7" spans="2:3" x14ac:dyDescent="0.35">
      <c r="B7" s="1" t="s">
        <v>42</v>
      </c>
      <c r="C7" s="2">
        <v>40070.699999999997</v>
      </c>
    </row>
    <row r="8" spans="2:3" x14ac:dyDescent="0.35">
      <c r="B8" s="1" t="s">
        <v>43</v>
      </c>
      <c r="C8" s="2">
        <v>13940.1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E14" sqref="E14"/>
    </sheetView>
  </sheetViews>
  <sheetFormatPr defaultColWidth="9.1796875" defaultRowHeight="15.5" x14ac:dyDescent="0.35"/>
  <cols>
    <col min="1" max="1" width="9.1796875" style="1"/>
    <col min="2" max="2" width="11.453125" style="1" bestFit="1" customWidth="1"/>
    <col min="3" max="3" width="13.1796875" style="1" bestFit="1" customWidth="1"/>
    <col min="4" max="16384" width="9.1796875" style="1"/>
  </cols>
  <sheetData>
    <row r="2" spans="2:3" x14ac:dyDescent="0.35">
      <c r="B2" s="3" t="s">
        <v>36</v>
      </c>
      <c r="C2" s="3" t="s">
        <v>37</v>
      </c>
    </row>
    <row r="3" spans="2:3" x14ac:dyDescent="0.35">
      <c r="B3" s="1" t="s">
        <v>44</v>
      </c>
      <c r="C3" s="2">
        <v>869565.25</v>
      </c>
    </row>
    <row r="4" spans="2:3" x14ac:dyDescent="0.35">
      <c r="B4" s="1" t="s">
        <v>38</v>
      </c>
      <c r="C4" s="2">
        <v>547226.96</v>
      </c>
    </row>
    <row r="5" spans="2:3" x14ac:dyDescent="0.35">
      <c r="B5" s="1" t="s">
        <v>39</v>
      </c>
      <c r="C5" s="2">
        <v>40342.14</v>
      </c>
    </row>
    <row r="6" spans="2:3" x14ac:dyDescent="0.35">
      <c r="B6" s="1" t="s">
        <v>40</v>
      </c>
      <c r="C6" s="2">
        <v>244020.01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Comparison</vt:lpstr>
      <vt:lpstr>No. of Trees</vt:lpstr>
      <vt:lpstr>Carbon</vt:lpstr>
      <vt:lpstr>Electricity-tCO2</vt:lpstr>
      <vt:lpstr>Petroleum Emissions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Aditya Dembla</cp:lastModifiedBy>
  <dcterms:created xsi:type="dcterms:W3CDTF">2013-07-10T06:56:57Z</dcterms:created>
  <dcterms:modified xsi:type="dcterms:W3CDTF">2018-09-06T12:11:26Z</dcterms:modified>
</cp:coreProperties>
</file>