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WH\Desktop\"/>
    </mc:Choice>
  </mc:AlternateContent>
  <xr:revisionPtr revIDLastSave="0" documentId="13_ncr:1_{F9ECC09F-DCA9-4BA3-A15C-5ADAD2E60F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股票投資" sheetId="3" r:id="rId1"/>
    <sheet name="2決算書" sheetId="14" r:id="rId2"/>
  </sheets>
  <definedNames>
    <definedName name="_xlnm.Print_Titles" localSheetId="0">'1股票投資'!$1:$2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4" l="1"/>
  <c r="G46" i="14"/>
  <c r="G45" i="14"/>
  <c r="G44" i="14"/>
  <c r="G43" i="14"/>
  <c r="G42" i="14"/>
  <c r="G41" i="14"/>
  <c r="G40" i="14"/>
  <c r="G39" i="14"/>
  <c r="G38" i="14"/>
  <c r="G37" i="14"/>
  <c r="F36" i="14"/>
  <c r="E36" i="14"/>
  <c r="G36" i="14" s="1"/>
  <c r="G35" i="14"/>
  <c r="G34" i="14"/>
  <c r="G33" i="14"/>
  <c r="G32" i="14"/>
  <c r="G31" i="14"/>
  <c r="F31" i="14"/>
  <c r="E31" i="14"/>
  <c r="G30" i="14"/>
  <c r="G29" i="14"/>
  <c r="G28" i="14"/>
  <c r="G27" i="14"/>
  <c r="G26" i="14"/>
  <c r="G25" i="14"/>
  <c r="F24" i="14"/>
  <c r="E24" i="14"/>
  <c r="G24" i="14" s="1"/>
  <c r="G23" i="14"/>
  <c r="G22" i="14"/>
  <c r="G21" i="14"/>
  <c r="G20" i="14"/>
  <c r="G19" i="14"/>
  <c r="F18" i="14"/>
  <c r="E18" i="14"/>
  <c r="G18" i="14" s="1"/>
  <c r="G14" i="14"/>
  <c r="G13" i="14"/>
  <c r="G12" i="14"/>
  <c r="G11" i="14"/>
  <c r="G10" i="14"/>
  <c r="G9" i="14"/>
  <c r="G8" i="14"/>
  <c r="G7" i="14"/>
  <c r="F6" i="14"/>
  <c r="G6" i="14" s="1"/>
  <c r="E6" i="14"/>
  <c r="E5" i="14"/>
  <c r="B190" i="3"/>
  <c r="C190" i="3"/>
  <c r="D186" i="3"/>
  <c r="D187" i="3"/>
  <c r="D188" i="3"/>
  <c r="E49" i="14" l="1"/>
  <c r="F5" i="14"/>
  <c r="F49" i="14" s="1"/>
  <c r="F48" i="14" s="1"/>
  <c r="F17" i="14" s="1"/>
  <c r="D185" i="3"/>
  <c r="G49" i="14" l="1"/>
  <c r="E48" i="14"/>
  <c r="G5" i="14"/>
  <c r="D184" i="3"/>
  <c r="D183" i="3"/>
  <c r="G48" i="14" l="1"/>
  <c r="E17" i="14"/>
  <c r="G17" i="14" s="1"/>
  <c r="D182" i="3"/>
  <c r="D181" i="3"/>
  <c r="D180" i="3"/>
  <c r="D179" i="3" l="1"/>
  <c r="D178" i="3"/>
  <c r="D177" i="3"/>
  <c r="D176" i="3"/>
  <c r="D175" i="3" l="1"/>
  <c r="D174" i="3"/>
  <c r="D173" i="3"/>
  <c r="D171" i="3" l="1"/>
  <c r="D172" i="3"/>
  <c r="D170" i="3"/>
  <c r="D169" i="3"/>
  <c r="D168" i="3"/>
  <c r="D167" i="3" l="1"/>
  <c r="D166" i="3"/>
  <c r="D165" i="3"/>
  <c r="D164" i="3"/>
  <c r="D163" i="3" l="1"/>
  <c r="D162" i="3"/>
  <c r="D161" i="3"/>
  <c r="D160" i="3"/>
  <c r="D159" i="3"/>
  <c r="D158" i="3"/>
  <c r="D157" i="3"/>
  <c r="D155" i="3"/>
  <c r="D156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190" i="3" l="1"/>
</calcChain>
</file>

<file path=xl/sharedStrings.xml><?xml version="1.0" encoding="utf-8"?>
<sst xmlns="http://schemas.openxmlformats.org/spreadsheetml/2006/main" count="105" uniqueCount="97">
  <si>
    <t>1.97/08/25 收到633元(基準日持股:5000，每股現金股利:0.1267)</t>
  </si>
  <si>
    <t>2.99/08/20 收到9,130元(基準日持股:79000，每股現金股利:0.11557236)</t>
  </si>
  <si>
    <t>投資永豐金控股票損益報告</t>
    <phoneticPr fontId="3" type="noConversion"/>
  </si>
  <si>
    <t>購入日期</t>
    <phoneticPr fontId="3" type="noConversion"/>
  </si>
  <si>
    <t>單價</t>
    <phoneticPr fontId="3" type="noConversion"/>
  </si>
  <si>
    <t>張數</t>
    <phoneticPr fontId="3" type="noConversion"/>
  </si>
  <si>
    <t>總價</t>
    <phoneticPr fontId="3" type="noConversion"/>
  </si>
  <si>
    <t>備註</t>
    <phoneticPr fontId="3" type="noConversion"/>
  </si>
  <si>
    <t>現金增資認股</t>
    <phoneticPr fontId="3" type="noConversion"/>
  </si>
  <si>
    <t>均價(張)</t>
    <phoneticPr fontId="3" type="noConversion"/>
  </si>
  <si>
    <t>配股(利)</t>
    <phoneticPr fontId="3" type="noConversion"/>
  </si>
  <si>
    <t>總股數</t>
    <phoneticPr fontId="3" type="noConversion"/>
  </si>
  <si>
    <t>現金、股票股利:</t>
    <phoneticPr fontId="3" type="noConversion"/>
  </si>
  <si>
    <t>3.100/9/7  收到29,598元(基準日持股:197000，每股現金股利:0.15024625)</t>
    <phoneticPr fontId="3" type="noConversion"/>
  </si>
  <si>
    <t>4.100/9/19 收到8,471股(基準日持股:197000，每股股票股利:0.043)</t>
    <phoneticPr fontId="3" type="noConversion"/>
  </si>
  <si>
    <t>5.101/8/10 收到37,590元(基準日持股:277,471，每股現金股利:0.13547466)</t>
    <phoneticPr fontId="3" type="noConversion"/>
  </si>
  <si>
    <t>6.101/9/14 收到8,926股(基準日持股:282,471，每股股票股利:0.0316)</t>
    <phoneticPr fontId="3" type="noConversion"/>
  </si>
  <si>
    <t>7.102/9/13 收到115,483元(基準日持股:346,397，每股現金股利:0.33338378)</t>
    <phoneticPr fontId="3" type="noConversion"/>
  </si>
  <si>
    <t>8.102/9/24 收到27,587股(基準日持股:346,397，每股股票股利:0.079642212)</t>
    <phoneticPr fontId="3" type="noConversion"/>
  </si>
  <si>
    <t>9.103/10/6 收到142,369元(基準日持股:424,984，每股現金股利:0.335)</t>
    <phoneticPr fontId="3" type="noConversion"/>
  </si>
  <si>
    <t>10.103/10/6收到34,338股(基準日持股:424,984，每股股票股利:0.0808)</t>
    <phoneticPr fontId="3" type="noConversion"/>
  </si>
  <si>
    <t>11.104/9/17收到268,317元(基準日持股:536,634，每股現金股利:0.5)</t>
    <phoneticPr fontId="3" type="noConversion"/>
  </si>
  <si>
    <t>12.104/9/17收到39,496股(基準日持股:536,634，每股股票股利:0.0736)</t>
    <phoneticPr fontId="3" type="noConversion"/>
  </si>
  <si>
    <t>13.105/9/14收到285,176元(基準日持股:660,130，每股現金股利:0.432)</t>
    <phoneticPr fontId="3" type="noConversion"/>
  </si>
  <si>
    <t>14.105/9/14收到33,006股(基準日持股:660,130，每股股票股利:0.05)</t>
    <phoneticPr fontId="3" type="noConversion"/>
  </si>
  <si>
    <t>15.106/10/25收到265,958元(基準日持股:773,136，每股現金股利:0.344)</t>
    <phoneticPr fontId="3" type="noConversion"/>
  </si>
  <si>
    <t>16.106/10/25收到27,059股(基準日持股:773,136，每股股票股利:0.035)</t>
    <phoneticPr fontId="3" type="noConversion"/>
  </si>
  <si>
    <t>17.107/9/19收到432,597元(基準日持股:865,195，每股現金股利:0.5)</t>
    <phoneticPr fontId="3" type="noConversion"/>
  </si>
  <si>
    <t>18.107/9/19收到17,303股(基準日持股:865,195，每股股票股利:0.02)</t>
    <phoneticPr fontId="3" type="noConversion"/>
  </si>
  <si>
    <t>19.108/8/15收到600,700元(基準日持股:944,498，每股現金股利:0.636)</t>
    <phoneticPr fontId="3" type="noConversion"/>
  </si>
  <si>
    <t>20.109/7/16收到703,148元(基準日持股:1,004,498，每股現金股利:0.7)</t>
    <phoneticPr fontId="3" type="noConversion"/>
  </si>
  <si>
    <t>21.110/9/16收到759,848元(基準日持股:1,085,498，每股現金股利:0.7)</t>
    <phoneticPr fontId="1" type="noConversion"/>
  </si>
  <si>
    <t>22.111/9/14收到909,198元(基準日持股:1,136,498，每股現金股利:0.8)</t>
    <phoneticPr fontId="3" type="noConversion"/>
  </si>
  <si>
    <t>23.111/9/14收到11,364股(基準日持股:1,136,498，每股股票股利:0.01)</t>
    <phoneticPr fontId="3" type="noConversion"/>
  </si>
  <si>
    <t>24.112/9/13收到738,248元(基準日持股:1,230,414，每股現金股利:0.6)</t>
    <phoneticPr fontId="3" type="noConversion"/>
  </si>
  <si>
    <t>25.112/9/13收到24,608股(基準日持股:1,230,414，每股股票股利:0.02)</t>
    <phoneticPr fontId="3" type="noConversion"/>
  </si>
  <si>
    <t>26.113/9/27收到958,516元(基準日持股:1,278,022，每股現金股利:0.75)</t>
    <phoneticPr fontId="3" type="noConversion"/>
  </si>
  <si>
    <t>27.113/9/27收到31,950股(基準日持股:1,278,022，每股股票股利:0.025)</t>
    <phoneticPr fontId="3" type="noConversion"/>
  </si>
  <si>
    <t>28.114/9/22收到1,223,924元(基準日持股:1,344,972，每股現金股利:0.91)</t>
    <phoneticPr fontId="3" type="noConversion"/>
  </si>
  <si>
    <t>29.114/9/22收到45,729股(基準日持股:1,344,972，每股股票股利:0.034)</t>
    <phoneticPr fontId="3" type="noConversion"/>
  </si>
  <si>
    <t>309,837股</t>
    <phoneticPr fontId="3" type="noConversion"/>
  </si>
  <si>
    <t>7,480,433元</t>
    <phoneticPr fontId="3" type="noConversion"/>
  </si>
  <si>
    <t>永豐金證券股份有限公司企業工會114年度決算書</t>
    <phoneticPr fontId="3" type="noConversion"/>
  </si>
  <si>
    <t>歲入部份</t>
    <phoneticPr fontId="3" type="noConversion"/>
  </si>
  <si>
    <t>科            目</t>
    <phoneticPr fontId="3" type="noConversion"/>
  </si>
  <si>
    <t>收     入     數</t>
    <phoneticPr fontId="3" type="noConversion"/>
  </si>
  <si>
    <t>款</t>
    <phoneticPr fontId="3" type="noConversion"/>
  </si>
  <si>
    <t>項</t>
    <phoneticPr fontId="3" type="noConversion"/>
  </si>
  <si>
    <t>目</t>
    <phoneticPr fontId="3" type="noConversion"/>
  </si>
  <si>
    <t>名      稱</t>
    <phoneticPr fontId="3" type="noConversion"/>
  </si>
  <si>
    <t>114預 算 數</t>
    <phoneticPr fontId="3" type="noConversion"/>
  </si>
  <si>
    <t>114決 算 數</t>
    <phoneticPr fontId="3" type="noConversion"/>
  </si>
  <si>
    <t>差異數</t>
    <phoneticPr fontId="3" type="noConversion"/>
  </si>
  <si>
    <t>經費總收入</t>
    <phoneticPr fontId="3" type="noConversion"/>
  </si>
  <si>
    <t xml:space="preserve">    會費收入</t>
    <phoneticPr fontId="3" type="noConversion"/>
  </si>
  <si>
    <t xml:space="preserve">        入會費</t>
    <phoneticPr fontId="3" type="noConversion"/>
  </si>
  <si>
    <t xml:space="preserve">        經常會費</t>
    <phoneticPr fontId="3" type="noConversion"/>
  </si>
  <si>
    <t xml:space="preserve">    其他收入</t>
    <phoneticPr fontId="3" type="noConversion"/>
  </si>
  <si>
    <t xml:space="preserve">        股利收入</t>
    <phoneticPr fontId="3" type="noConversion"/>
  </si>
  <si>
    <t xml:space="preserve">    利息</t>
    <phoneticPr fontId="3" type="noConversion"/>
  </si>
  <si>
    <t xml:space="preserve">        利息收入</t>
    <phoneticPr fontId="3" type="noConversion"/>
  </si>
  <si>
    <t xml:space="preserve">    累計結餘</t>
    <phoneticPr fontId="3" type="noConversion"/>
  </si>
  <si>
    <t xml:space="preserve">       113年度結存</t>
    <phoneticPr fontId="3" type="noConversion"/>
  </si>
  <si>
    <t>歲出部分</t>
    <phoneticPr fontId="3" type="noConversion"/>
  </si>
  <si>
    <t>經費總支出</t>
    <phoneticPr fontId="3" type="noConversion"/>
  </si>
  <si>
    <t xml:space="preserve">     人事費</t>
    <phoneticPr fontId="3" type="noConversion"/>
  </si>
  <si>
    <t xml:space="preserve">         薪資</t>
    <phoneticPr fontId="3" type="noConversion"/>
  </si>
  <si>
    <t xml:space="preserve">         獎金</t>
    <phoneticPr fontId="3" type="noConversion"/>
  </si>
  <si>
    <t xml:space="preserve">         保險費</t>
    <phoneticPr fontId="3" type="noConversion"/>
  </si>
  <si>
    <t xml:space="preserve">         退休準備金</t>
    <phoneticPr fontId="3" type="noConversion"/>
  </si>
  <si>
    <t xml:space="preserve">         福利事項</t>
    <phoneticPr fontId="3" type="noConversion"/>
  </si>
  <si>
    <t xml:space="preserve">     辦公費</t>
    <phoneticPr fontId="3" type="noConversion"/>
  </si>
  <si>
    <t xml:space="preserve">        文具紙張費</t>
    <phoneticPr fontId="3" type="noConversion"/>
  </si>
  <si>
    <t xml:space="preserve">        郵電費</t>
    <phoneticPr fontId="3" type="noConversion"/>
  </si>
  <si>
    <t xml:space="preserve">        印刷費</t>
    <phoneticPr fontId="3" type="noConversion"/>
  </si>
  <si>
    <t xml:space="preserve">        差旅費</t>
    <phoneticPr fontId="3" type="noConversion"/>
  </si>
  <si>
    <t xml:space="preserve">        電話費</t>
    <phoneticPr fontId="3" type="noConversion"/>
  </si>
  <si>
    <t xml:space="preserve">        其他</t>
    <phoneticPr fontId="3" type="noConversion"/>
  </si>
  <si>
    <t xml:space="preserve">     購置費</t>
    <phoneticPr fontId="3" type="noConversion"/>
  </si>
  <si>
    <t xml:space="preserve">        辦公設備費</t>
    <phoneticPr fontId="3" type="noConversion"/>
  </si>
  <si>
    <t xml:space="preserve">        設備維護費</t>
    <phoneticPr fontId="3" type="noConversion"/>
  </si>
  <si>
    <t xml:space="preserve">     特別費</t>
    <phoneticPr fontId="3" type="noConversion"/>
  </si>
  <si>
    <t xml:space="preserve">        公關費</t>
    <phoneticPr fontId="3" type="noConversion"/>
  </si>
  <si>
    <t xml:space="preserve">    事業費</t>
    <phoneticPr fontId="3" type="noConversion"/>
  </si>
  <si>
    <t xml:space="preserve">        會員代表大會</t>
    <phoneticPr fontId="3" type="noConversion"/>
  </si>
  <si>
    <t xml:space="preserve">        理監事會議費</t>
    <phoneticPr fontId="3" type="noConversion"/>
  </si>
  <si>
    <t xml:space="preserve">        組訓教育費(專案)</t>
    <phoneticPr fontId="3" type="noConversion"/>
  </si>
  <si>
    <t xml:space="preserve">        勞動節禮品費</t>
    <phoneticPr fontId="3" type="noConversion"/>
  </si>
  <si>
    <t xml:space="preserve">        婚喪慰問金</t>
    <phoneticPr fontId="3" type="noConversion"/>
  </si>
  <si>
    <t xml:space="preserve">        金控工會會費</t>
    <phoneticPr fontId="3" type="noConversion"/>
  </si>
  <si>
    <t xml:space="preserve">        網站維護費</t>
    <phoneticPr fontId="3" type="noConversion"/>
  </si>
  <si>
    <t xml:space="preserve">        動員活動費</t>
    <phoneticPr fontId="3" type="noConversion"/>
  </si>
  <si>
    <t xml:space="preserve">        雜費</t>
    <phoneticPr fontId="3" type="noConversion"/>
  </si>
  <si>
    <t xml:space="preserve">    長期投資</t>
    <phoneticPr fontId="3" type="noConversion"/>
  </si>
  <si>
    <t xml:space="preserve">        長期投資</t>
    <phoneticPr fontId="3" type="noConversion"/>
  </si>
  <si>
    <t xml:space="preserve">    預備金</t>
    <phoneticPr fontId="3" type="noConversion"/>
  </si>
  <si>
    <t xml:space="preserve">        預備金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</si>
</sst>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176" formatCode="&quot;$&quot;#,##0"/>
    <numFmt numFmtId="177" formatCode="#,##0;[Red]#,##0"/>
    <numFmt numFmtId="178" formatCode="#,##0_);[Red]\(#,##0\)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細明體"/>
      <family val="3"/>
      <charset val="136"/>
    </font>
    <font>
      <sz val="12"/>
      <name val="標楷體"/>
      <family val="4"/>
      <charset val="136"/>
    </font>
    <font>
      <sz val="12"/>
      <color rgb="FFFF0000"/>
      <name val="細明體"/>
      <family val="3"/>
      <charset val="136"/>
    </font>
    <font>
      <sz val="12"/>
      <color rgb="FFFF0000"/>
      <name val="標楷體"/>
      <family val="4"/>
      <charset val="136"/>
    </font>
    <font>
      <sz val="12"/>
      <color indexed="18"/>
      <name val="細明體"/>
      <family val="3"/>
      <charset val="136"/>
    </font>
    <font>
      <b/>
      <sz val="12"/>
      <color rgb="FFFF0000"/>
      <name val="細明體"/>
      <family val="3"/>
      <charset val="136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2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2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42" fontId="6" fillId="0" borderId="0" xfId="0" applyNumberFormat="1" applyFont="1">
      <alignment vertical="center"/>
    </xf>
    <xf numFmtId="176" fontId="7" fillId="0" borderId="1" xfId="0" applyNumberFormat="1" applyFont="1" applyBorder="1" applyAlignment="1">
      <alignment horizontal="center" vertical="center"/>
    </xf>
    <xf numFmtId="42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42" fontId="5" fillId="0" borderId="0" xfId="0" applyNumberFormat="1" applyFont="1">
      <alignment vertical="center"/>
    </xf>
    <xf numFmtId="42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2" fontId="10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178" fontId="6" fillId="0" borderId="1" xfId="0" applyNumberFormat="1" applyFont="1" applyBorder="1">
      <alignment vertical="center"/>
    </xf>
    <xf numFmtId="0" fontId="12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177" fontId="12" fillId="0" borderId="0" xfId="0" applyNumberFormat="1" applyFont="1">
      <alignment vertical="center"/>
    </xf>
    <xf numFmtId="0" fontId="6" fillId="0" borderId="1" xfId="0" applyFont="1" applyBorder="1" applyAlignment="1">
      <alignment horizontal="left" vertical="center"/>
    </xf>
    <xf numFmtId="177" fontId="11" fillId="0" borderId="0" xfId="0" applyNumberFormat="1" applyFont="1">
      <alignment vertical="center"/>
    </xf>
    <xf numFmtId="0" fontId="11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177" fontId="13" fillId="0" borderId="0" xfId="0" applyNumberFormat="1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2"/>
  <sheetViews>
    <sheetView tabSelected="1" topLeftCell="A189" workbookViewId="0">
      <selection activeCell="D198" sqref="D198"/>
    </sheetView>
  </sheetViews>
  <sheetFormatPr defaultColWidth="8.88671875" defaultRowHeight="19.8"/>
  <cols>
    <col min="1" max="1" width="16.33203125" style="1" customWidth="1"/>
    <col min="2" max="2" width="12.77734375" style="1" customWidth="1"/>
    <col min="3" max="3" width="12.21875" style="1" customWidth="1"/>
    <col min="4" max="4" width="18" style="17" customWidth="1"/>
    <col min="5" max="5" width="18.109375" style="18" customWidth="1"/>
    <col min="6" max="6" width="15.33203125" style="1" bestFit="1" customWidth="1"/>
    <col min="7" max="16384" width="8.88671875" style="1"/>
  </cols>
  <sheetData>
    <row r="1" spans="1:5">
      <c r="A1" s="23" t="s">
        <v>2</v>
      </c>
      <c r="B1" s="24"/>
      <c r="C1" s="24"/>
      <c r="D1" s="24"/>
      <c r="E1" s="25"/>
    </row>
    <row r="2" spans="1:5" ht="18" customHeight="1">
      <c r="A2" s="2" t="s">
        <v>3</v>
      </c>
      <c r="B2" s="2" t="s">
        <v>4</v>
      </c>
      <c r="C2" s="2" t="s">
        <v>5</v>
      </c>
      <c r="D2" s="3" t="s">
        <v>6</v>
      </c>
      <c r="E2" s="4" t="s">
        <v>7</v>
      </c>
    </row>
    <row r="3" spans="1:5" s="9" customFormat="1" ht="18" customHeight="1">
      <c r="A3" s="5">
        <v>39443</v>
      </c>
      <c r="B3" s="6">
        <v>11.9</v>
      </c>
      <c r="C3" s="6">
        <v>1</v>
      </c>
      <c r="D3" s="7">
        <f t="shared" ref="D3:D66" si="0">B3*C3*1000</f>
        <v>11900</v>
      </c>
      <c r="E3" s="8"/>
    </row>
    <row r="4" spans="1:5" s="9" customFormat="1" ht="18" customHeight="1">
      <c r="A4" s="5">
        <v>39630</v>
      </c>
      <c r="B4" s="6">
        <v>13.2</v>
      </c>
      <c r="C4" s="6">
        <v>4</v>
      </c>
      <c r="D4" s="7">
        <f t="shared" si="0"/>
        <v>52800</v>
      </c>
      <c r="E4" s="8"/>
    </row>
    <row r="5" spans="1:5" s="9" customFormat="1" ht="18" customHeight="1">
      <c r="A5" s="5">
        <v>39722</v>
      </c>
      <c r="B5" s="6">
        <v>8.9</v>
      </c>
      <c r="C5" s="6">
        <v>4</v>
      </c>
      <c r="D5" s="7">
        <f t="shared" si="0"/>
        <v>35600</v>
      </c>
      <c r="E5" s="8"/>
    </row>
    <row r="6" spans="1:5" s="9" customFormat="1" ht="18" customHeight="1">
      <c r="A6" s="5">
        <v>39819</v>
      </c>
      <c r="B6" s="6">
        <v>7.16</v>
      </c>
      <c r="C6" s="6">
        <v>15</v>
      </c>
      <c r="D6" s="7">
        <f t="shared" si="0"/>
        <v>107400</v>
      </c>
      <c r="E6" s="8"/>
    </row>
    <row r="7" spans="1:5" s="9" customFormat="1" ht="18" customHeight="1">
      <c r="A7" s="5">
        <v>39904</v>
      </c>
      <c r="B7" s="6">
        <v>6.84</v>
      </c>
      <c r="C7" s="6">
        <v>10</v>
      </c>
      <c r="D7" s="7">
        <f t="shared" si="0"/>
        <v>68400</v>
      </c>
      <c r="E7" s="8"/>
    </row>
    <row r="8" spans="1:5" s="9" customFormat="1" ht="18" customHeight="1">
      <c r="A8" s="5">
        <v>39995</v>
      </c>
      <c r="B8" s="6">
        <v>11.25</v>
      </c>
      <c r="C8" s="6">
        <v>6</v>
      </c>
      <c r="D8" s="7">
        <f t="shared" si="0"/>
        <v>67500</v>
      </c>
      <c r="E8" s="8"/>
    </row>
    <row r="9" spans="1:5" s="9" customFormat="1" ht="18" customHeight="1">
      <c r="A9" s="5">
        <v>40087</v>
      </c>
      <c r="B9" s="6">
        <v>13.6</v>
      </c>
      <c r="C9" s="6">
        <v>4</v>
      </c>
      <c r="D9" s="7">
        <f t="shared" si="0"/>
        <v>54400</v>
      </c>
      <c r="E9" s="8"/>
    </row>
    <row r="10" spans="1:5" s="9" customFormat="1" ht="18" customHeight="1">
      <c r="A10" s="5">
        <v>40182</v>
      </c>
      <c r="B10" s="6">
        <v>12.75</v>
      </c>
      <c r="C10" s="6">
        <v>8</v>
      </c>
      <c r="D10" s="7">
        <f t="shared" si="0"/>
        <v>102000</v>
      </c>
      <c r="E10" s="8"/>
    </row>
    <row r="11" spans="1:5" s="9" customFormat="1" ht="18" customHeight="1">
      <c r="A11" s="5">
        <v>40269</v>
      </c>
      <c r="B11" s="6">
        <v>11.3</v>
      </c>
      <c r="C11" s="6">
        <v>9</v>
      </c>
      <c r="D11" s="7">
        <f t="shared" si="0"/>
        <v>101700</v>
      </c>
      <c r="E11" s="8"/>
    </row>
    <row r="12" spans="1:5" s="9" customFormat="1" ht="18" customHeight="1">
      <c r="A12" s="5">
        <v>40360</v>
      </c>
      <c r="B12" s="6">
        <v>10.3</v>
      </c>
      <c r="C12" s="6">
        <v>18</v>
      </c>
      <c r="D12" s="7">
        <f t="shared" si="0"/>
        <v>185400</v>
      </c>
      <c r="E12" s="8"/>
    </row>
    <row r="13" spans="1:5" s="9" customFormat="1" ht="18" customHeight="1">
      <c r="A13" s="5">
        <v>40392</v>
      </c>
      <c r="B13" s="6">
        <v>10.85</v>
      </c>
      <c r="C13" s="6">
        <v>18</v>
      </c>
      <c r="D13" s="7">
        <f t="shared" si="0"/>
        <v>195299.99999999997</v>
      </c>
      <c r="E13" s="8"/>
    </row>
    <row r="14" spans="1:5" s="9" customFormat="1" ht="18" customHeight="1">
      <c r="A14" s="5">
        <v>40422</v>
      </c>
      <c r="B14" s="6">
        <v>11.35</v>
      </c>
      <c r="C14" s="6">
        <v>17</v>
      </c>
      <c r="D14" s="7">
        <f t="shared" si="0"/>
        <v>192950</v>
      </c>
      <c r="E14" s="8"/>
    </row>
    <row r="15" spans="1:5" s="9" customFormat="1" ht="18" customHeight="1">
      <c r="A15" s="5">
        <v>40452</v>
      </c>
      <c r="B15" s="6">
        <v>11.7</v>
      </c>
      <c r="C15" s="6">
        <v>17</v>
      </c>
      <c r="D15" s="7">
        <f t="shared" si="0"/>
        <v>198899.99999999997</v>
      </c>
      <c r="E15" s="8"/>
    </row>
    <row r="16" spans="1:5" s="9" customFormat="1" ht="18" customHeight="1">
      <c r="A16" s="5">
        <v>40483</v>
      </c>
      <c r="B16" s="6">
        <v>11.75</v>
      </c>
      <c r="C16" s="6">
        <v>14</v>
      </c>
      <c r="D16" s="7">
        <f t="shared" si="0"/>
        <v>164500</v>
      </c>
      <c r="E16" s="8"/>
    </row>
    <row r="17" spans="1:6" s="9" customFormat="1" ht="18" customHeight="1">
      <c r="A17" s="5">
        <v>40513</v>
      </c>
      <c r="B17" s="6">
        <v>11.15</v>
      </c>
      <c r="C17" s="6">
        <v>16</v>
      </c>
      <c r="D17" s="7">
        <f t="shared" si="0"/>
        <v>178400</v>
      </c>
      <c r="E17" s="8"/>
    </row>
    <row r="18" spans="1:6" s="9" customFormat="1" ht="18" customHeight="1">
      <c r="A18" s="5">
        <v>40546</v>
      </c>
      <c r="B18" s="6">
        <v>13.6</v>
      </c>
      <c r="C18" s="6">
        <v>10</v>
      </c>
      <c r="D18" s="7">
        <f t="shared" si="0"/>
        <v>136000</v>
      </c>
      <c r="E18" s="8"/>
    </row>
    <row r="19" spans="1:6" s="9" customFormat="1" ht="18" customHeight="1">
      <c r="A19" s="5">
        <v>40582</v>
      </c>
      <c r="B19" s="6">
        <v>14.1</v>
      </c>
      <c r="C19" s="6">
        <v>8</v>
      </c>
      <c r="D19" s="7">
        <f t="shared" si="0"/>
        <v>112800</v>
      </c>
      <c r="E19" s="8"/>
    </row>
    <row r="20" spans="1:6" s="9" customFormat="1" ht="18" customHeight="1">
      <c r="A20" s="5">
        <v>40603</v>
      </c>
      <c r="B20" s="6">
        <v>12.35</v>
      </c>
      <c r="C20" s="6">
        <v>10</v>
      </c>
      <c r="D20" s="7">
        <f t="shared" si="0"/>
        <v>123500</v>
      </c>
      <c r="E20" s="8"/>
    </row>
    <row r="21" spans="1:6" s="9" customFormat="1" ht="18" customHeight="1">
      <c r="A21" s="5">
        <v>40634</v>
      </c>
      <c r="B21" s="6">
        <v>13.25</v>
      </c>
      <c r="C21" s="6">
        <v>8</v>
      </c>
      <c r="D21" s="7">
        <f t="shared" si="0"/>
        <v>106000</v>
      </c>
      <c r="E21" s="8"/>
    </row>
    <row r="22" spans="1:6" s="9" customFormat="1" ht="18" customHeight="1">
      <c r="A22" s="5">
        <v>40787</v>
      </c>
      <c r="B22" s="6">
        <v>11.15</v>
      </c>
      <c r="C22" s="6">
        <v>6</v>
      </c>
      <c r="D22" s="7">
        <f t="shared" si="0"/>
        <v>66900</v>
      </c>
      <c r="E22" s="8"/>
    </row>
    <row r="23" spans="1:6" s="9" customFormat="1" ht="18" customHeight="1">
      <c r="A23" s="5">
        <v>40819</v>
      </c>
      <c r="B23" s="6">
        <v>9.68</v>
      </c>
      <c r="C23" s="6">
        <v>7</v>
      </c>
      <c r="D23" s="7">
        <f t="shared" si="0"/>
        <v>67759.999999999985</v>
      </c>
      <c r="E23" s="8"/>
    </row>
    <row r="24" spans="1:6" s="9" customFormat="1" ht="18" customHeight="1">
      <c r="A24" s="5">
        <v>40848</v>
      </c>
      <c r="B24" s="6">
        <v>9.81</v>
      </c>
      <c r="C24" s="6">
        <v>7</v>
      </c>
      <c r="D24" s="7">
        <f t="shared" si="0"/>
        <v>68670</v>
      </c>
      <c r="E24" s="8"/>
    </row>
    <row r="25" spans="1:6" s="9" customFormat="1" ht="18" customHeight="1">
      <c r="A25" s="5">
        <v>40878</v>
      </c>
      <c r="B25" s="6">
        <v>8.82</v>
      </c>
      <c r="C25" s="6">
        <v>7</v>
      </c>
      <c r="D25" s="7">
        <f t="shared" si="0"/>
        <v>61740</v>
      </c>
      <c r="E25" s="8"/>
    </row>
    <row r="26" spans="1:6" s="9" customFormat="1" ht="18" customHeight="1">
      <c r="A26" s="5">
        <v>40910</v>
      </c>
      <c r="B26" s="6">
        <v>9.2200000000000006</v>
      </c>
      <c r="C26" s="6">
        <v>7</v>
      </c>
      <c r="D26" s="7">
        <f t="shared" si="0"/>
        <v>64540.000000000007</v>
      </c>
      <c r="E26" s="8"/>
    </row>
    <row r="27" spans="1:6" s="9" customFormat="1" ht="18" customHeight="1">
      <c r="A27" s="5">
        <v>40940</v>
      </c>
      <c r="B27" s="6">
        <v>9.25</v>
      </c>
      <c r="C27" s="6">
        <v>7</v>
      </c>
      <c r="D27" s="7">
        <f t="shared" si="0"/>
        <v>64750</v>
      </c>
      <c r="E27" s="8"/>
    </row>
    <row r="28" spans="1:6" s="9" customFormat="1" ht="18" customHeight="1">
      <c r="A28" s="5">
        <v>40969</v>
      </c>
      <c r="B28" s="6">
        <v>10.9</v>
      </c>
      <c r="C28" s="6">
        <v>7</v>
      </c>
      <c r="D28" s="7">
        <f t="shared" si="0"/>
        <v>76300</v>
      </c>
      <c r="E28" s="8"/>
      <c r="F28" s="10"/>
    </row>
    <row r="29" spans="1:6" s="9" customFormat="1" ht="18" customHeight="1">
      <c r="A29" s="5">
        <v>41001</v>
      </c>
      <c r="B29" s="6">
        <v>10.5</v>
      </c>
      <c r="C29" s="6">
        <v>6</v>
      </c>
      <c r="D29" s="7">
        <f t="shared" si="0"/>
        <v>63000</v>
      </c>
      <c r="E29" s="8"/>
    </row>
    <row r="30" spans="1:6" s="9" customFormat="1" ht="18" customHeight="1">
      <c r="A30" s="5">
        <v>41031</v>
      </c>
      <c r="B30" s="6">
        <v>10.15</v>
      </c>
      <c r="C30" s="6">
        <v>6</v>
      </c>
      <c r="D30" s="7">
        <f t="shared" si="0"/>
        <v>60900.000000000007</v>
      </c>
      <c r="E30" s="8"/>
    </row>
    <row r="31" spans="1:6" s="9" customFormat="1" ht="18" customHeight="1">
      <c r="A31" s="5">
        <v>41061</v>
      </c>
      <c r="B31" s="6">
        <v>10.8</v>
      </c>
      <c r="C31" s="6">
        <v>6</v>
      </c>
      <c r="D31" s="7">
        <f t="shared" si="0"/>
        <v>64800.000000000015</v>
      </c>
      <c r="E31" s="8"/>
    </row>
    <row r="32" spans="1:6" s="9" customFormat="1" ht="18" customHeight="1">
      <c r="A32" s="5">
        <v>41092</v>
      </c>
      <c r="B32" s="6">
        <v>11.4</v>
      </c>
      <c r="C32" s="6">
        <v>6</v>
      </c>
      <c r="D32" s="7">
        <f t="shared" si="0"/>
        <v>68400</v>
      </c>
      <c r="E32" s="8"/>
    </row>
    <row r="33" spans="1:6" s="9" customFormat="1" ht="18" customHeight="1">
      <c r="A33" s="5">
        <v>41122</v>
      </c>
      <c r="B33" s="6">
        <v>12.85</v>
      </c>
      <c r="C33" s="6">
        <v>5</v>
      </c>
      <c r="D33" s="7">
        <f t="shared" si="0"/>
        <v>64250</v>
      </c>
      <c r="E33" s="8"/>
    </row>
    <row r="34" spans="1:6" s="9" customFormat="1" ht="18" customHeight="1">
      <c r="A34" s="5">
        <v>41155</v>
      </c>
      <c r="B34" s="6">
        <v>11.8</v>
      </c>
      <c r="C34" s="6">
        <v>6</v>
      </c>
      <c r="D34" s="7">
        <f t="shared" si="0"/>
        <v>70800.000000000015</v>
      </c>
      <c r="E34" s="8"/>
    </row>
    <row r="35" spans="1:6" s="9" customFormat="1" ht="18" customHeight="1">
      <c r="A35" s="5">
        <v>41183</v>
      </c>
      <c r="B35" s="6">
        <v>12.25</v>
      </c>
      <c r="C35" s="6">
        <v>5</v>
      </c>
      <c r="D35" s="7">
        <f t="shared" si="0"/>
        <v>61250</v>
      </c>
      <c r="E35" s="8"/>
    </row>
    <row r="36" spans="1:6" s="9" customFormat="1" ht="18" customHeight="1">
      <c r="A36" s="5">
        <v>41214</v>
      </c>
      <c r="B36" s="6">
        <v>11.1</v>
      </c>
      <c r="C36" s="6">
        <v>6</v>
      </c>
      <c r="D36" s="7">
        <f t="shared" si="0"/>
        <v>66600</v>
      </c>
      <c r="E36" s="8"/>
      <c r="F36" s="10"/>
    </row>
    <row r="37" spans="1:6" s="9" customFormat="1" ht="18" customHeight="1">
      <c r="A37" s="5">
        <v>41246</v>
      </c>
      <c r="B37" s="6">
        <v>12.15</v>
      </c>
      <c r="C37" s="6">
        <v>5</v>
      </c>
      <c r="D37" s="7">
        <f t="shared" si="0"/>
        <v>60750</v>
      </c>
      <c r="E37" s="8"/>
      <c r="F37" s="10"/>
    </row>
    <row r="38" spans="1:6" s="9" customFormat="1" ht="18" customHeight="1">
      <c r="A38" s="5">
        <v>41276</v>
      </c>
      <c r="B38" s="6">
        <v>12.5</v>
      </c>
      <c r="C38" s="6">
        <v>5</v>
      </c>
      <c r="D38" s="7">
        <f t="shared" si="0"/>
        <v>62500</v>
      </c>
      <c r="E38" s="8"/>
      <c r="F38" s="10"/>
    </row>
    <row r="39" spans="1:6" s="9" customFormat="1" ht="18" customHeight="1">
      <c r="A39" s="5">
        <v>41306</v>
      </c>
      <c r="B39" s="6">
        <v>13.05</v>
      </c>
      <c r="C39" s="6">
        <v>4</v>
      </c>
      <c r="D39" s="7">
        <f t="shared" si="0"/>
        <v>52200</v>
      </c>
      <c r="E39" s="8"/>
      <c r="F39" s="10"/>
    </row>
    <row r="40" spans="1:6" s="9" customFormat="1" ht="18" customHeight="1">
      <c r="A40" s="5">
        <v>41334</v>
      </c>
      <c r="B40" s="6">
        <v>13.65</v>
      </c>
      <c r="C40" s="6">
        <v>4</v>
      </c>
      <c r="D40" s="7">
        <f t="shared" si="0"/>
        <v>54600</v>
      </c>
      <c r="E40" s="8"/>
      <c r="F40" s="10"/>
    </row>
    <row r="41" spans="1:6" s="9" customFormat="1" ht="18" customHeight="1">
      <c r="A41" s="5">
        <v>41365</v>
      </c>
      <c r="B41" s="6">
        <v>14.5</v>
      </c>
      <c r="C41" s="6">
        <v>4</v>
      </c>
      <c r="D41" s="7">
        <f t="shared" si="0"/>
        <v>58000</v>
      </c>
      <c r="E41" s="8"/>
      <c r="F41" s="10"/>
    </row>
    <row r="42" spans="1:6" s="9" customFormat="1" ht="18" customHeight="1">
      <c r="A42" s="5">
        <v>41396</v>
      </c>
      <c r="B42" s="6">
        <v>14.9</v>
      </c>
      <c r="C42" s="6">
        <v>4</v>
      </c>
      <c r="D42" s="7">
        <f t="shared" si="0"/>
        <v>59600</v>
      </c>
      <c r="E42" s="8"/>
      <c r="F42" s="10"/>
    </row>
    <row r="43" spans="1:6" s="9" customFormat="1" ht="18" customHeight="1">
      <c r="A43" s="5">
        <v>41429</v>
      </c>
      <c r="B43" s="6">
        <v>14.6</v>
      </c>
      <c r="C43" s="6">
        <v>4</v>
      </c>
      <c r="D43" s="7">
        <f t="shared" si="0"/>
        <v>58400</v>
      </c>
      <c r="E43" s="8"/>
      <c r="F43" s="10"/>
    </row>
    <row r="44" spans="1:6" s="9" customFormat="1" ht="18" customHeight="1">
      <c r="A44" s="5">
        <v>41456</v>
      </c>
      <c r="B44" s="6">
        <v>14.25</v>
      </c>
      <c r="C44" s="6">
        <v>4</v>
      </c>
      <c r="D44" s="7">
        <f t="shared" si="0"/>
        <v>57000</v>
      </c>
      <c r="E44" s="8"/>
      <c r="F44" s="10"/>
    </row>
    <row r="45" spans="1:6" s="9" customFormat="1" ht="18" customHeight="1">
      <c r="A45" s="5">
        <v>41487</v>
      </c>
      <c r="B45" s="6">
        <v>15.2</v>
      </c>
      <c r="C45" s="6">
        <v>4</v>
      </c>
      <c r="D45" s="7">
        <f t="shared" si="0"/>
        <v>60800</v>
      </c>
      <c r="E45" s="8"/>
      <c r="F45" s="10"/>
    </row>
    <row r="46" spans="1:6" s="9" customFormat="1" ht="18" customHeight="1">
      <c r="A46" s="5">
        <v>41519</v>
      </c>
      <c r="B46" s="6">
        <v>13.3</v>
      </c>
      <c r="C46" s="6">
        <v>4</v>
      </c>
      <c r="D46" s="7">
        <f t="shared" si="0"/>
        <v>53200</v>
      </c>
      <c r="E46" s="8"/>
      <c r="F46" s="10"/>
    </row>
    <row r="47" spans="1:6" s="9" customFormat="1" ht="18" customHeight="1">
      <c r="A47" s="5">
        <v>41548</v>
      </c>
      <c r="B47" s="6">
        <v>13.7</v>
      </c>
      <c r="C47" s="6">
        <v>4</v>
      </c>
      <c r="D47" s="7">
        <f t="shared" si="0"/>
        <v>54800</v>
      </c>
      <c r="E47" s="8"/>
      <c r="F47" s="10"/>
    </row>
    <row r="48" spans="1:6" s="9" customFormat="1" ht="18" customHeight="1">
      <c r="A48" s="5">
        <v>41579</v>
      </c>
      <c r="B48" s="6">
        <v>14.7</v>
      </c>
      <c r="C48" s="6">
        <v>4</v>
      </c>
      <c r="D48" s="7">
        <f t="shared" si="0"/>
        <v>58800</v>
      </c>
      <c r="E48" s="8"/>
      <c r="F48" s="10"/>
    </row>
    <row r="49" spans="1:6" s="9" customFormat="1" ht="18" customHeight="1">
      <c r="A49" s="5">
        <v>41610</v>
      </c>
      <c r="B49" s="6">
        <v>14.6</v>
      </c>
      <c r="C49" s="6">
        <v>5</v>
      </c>
      <c r="D49" s="7">
        <f t="shared" si="0"/>
        <v>73000</v>
      </c>
      <c r="E49" s="8"/>
      <c r="F49" s="10"/>
    </row>
    <row r="50" spans="1:6" s="9" customFormat="1" ht="18" customHeight="1">
      <c r="A50" s="5">
        <v>41641</v>
      </c>
      <c r="B50" s="6">
        <v>14.85</v>
      </c>
      <c r="C50" s="6">
        <v>3</v>
      </c>
      <c r="D50" s="7">
        <f t="shared" si="0"/>
        <v>44550</v>
      </c>
      <c r="E50" s="8"/>
      <c r="F50" s="10"/>
    </row>
    <row r="51" spans="1:6" s="9" customFormat="1" ht="18" customHeight="1">
      <c r="A51" s="5">
        <v>41675</v>
      </c>
      <c r="B51" s="6">
        <v>13.95</v>
      </c>
      <c r="C51" s="6">
        <v>3</v>
      </c>
      <c r="D51" s="7">
        <f t="shared" si="0"/>
        <v>41849.999999999993</v>
      </c>
      <c r="E51" s="8"/>
      <c r="F51" s="10"/>
    </row>
    <row r="52" spans="1:6" s="9" customFormat="1" ht="18" customHeight="1">
      <c r="A52" s="5">
        <v>41701</v>
      </c>
      <c r="B52" s="6">
        <v>14.5</v>
      </c>
      <c r="C52" s="6">
        <v>3</v>
      </c>
      <c r="D52" s="7">
        <f t="shared" si="0"/>
        <v>43500</v>
      </c>
      <c r="E52" s="8"/>
      <c r="F52" s="10"/>
    </row>
    <row r="53" spans="1:6" s="9" customFormat="1" ht="18" customHeight="1">
      <c r="A53" s="5">
        <v>41730</v>
      </c>
      <c r="B53" s="6">
        <v>14.65</v>
      </c>
      <c r="C53" s="6">
        <v>4</v>
      </c>
      <c r="D53" s="7">
        <f t="shared" si="0"/>
        <v>58600</v>
      </c>
      <c r="E53" s="8"/>
      <c r="F53" s="10"/>
    </row>
    <row r="54" spans="1:6" s="9" customFormat="1" ht="18" customHeight="1">
      <c r="A54" s="5">
        <v>41761</v>
      </c>
      <c r="B54" s="6">
        <v>13.45</v>
      </c>
      <c r="C54" s="6">
        <v>6</v>
      </c>
      <c r="D54" s="7">
        <f t="shared" si="0"/>
        <v>80699.999999999985</v>
      </c>
      <c r="E54" s="8"/>
      <c r="F54" s="10"/>
    </row>
    <row r="55" spans="1:6" s="9" customFormat="1" ht="18" customHeight="1">
      <c r="A55" s="5">
        <v>41793</v>
      </c>
      <c r="B55" s="6">
        <v>13.3</v>
      </c>
      <c r="C55" s="6">
        <v>5</v>
      </c>
      <c r="D55" s="7">
        <f t="shared" si="0"/>
        <v>66500</v>
      </c>
      <c r="E55" s="8"/>
      <c r="F55" s="10"/>
    </row>
    <row r="56" spans="1:6" s="9" customFormat="1" ht="18" customHeight="1">
      <c r="A56" s="5">
        <v>41821</v>
      </c>
      <c r="B56" s="6">
        <v>13.45</v>
      </c>
      <c r="C56" s="6">
        <v>5</v>
      </c>
      <c r="D56" s="7">
        <f t="shared" si="0"/>
        <v>67250</v>
      </c>
      <c r="E56" s="8"/>
      <c r="F56" s="10"/>
    </row>
    <row r="57" spans="1:6" s="9" customFormat="1" ht="18" customHeight="1">
      <c r="A57" s="5">
        <v>41852</v>
      </c>
      <c r="B57" s="6">
        <v>14</v>
      </c>
      <c r="C57" s="6">
        <v>5</v>
      </c>
      <c r="D57" s="7">
        <f t="shared" si="0"/>
        <v>70000</v>
      </c>
      <c r="E57" s="8"/>
      <c r="F57" s="10"/>
    </row>
    <row r="58" spans="1:6" s="9" customFormat="1" ht="18" customHeight="1">
      <c r="A58" s="5">
        <v>41883</v>
      </c>
      <c r="B58" s="6">
        <v>13.7</v>
      </c>
      <c r="C58" s="6">
        <v>4</v>
      </c>
      <c r="D58" s="7">
        <f t="shared" si="0"/>
        <v>54800</v>
      </c>
      <c r="E58" s="8"/>
      <c r="F58" s="10"/>
    </row>
    <row r="59" spans="1:6" s="9" customFormat="1" ht="18" customHeight="1">
      <c r="A59" s="5">
        <v>41913</v>
      </c>
      <c r="B59" s="6">
        <v>13.05</v>
      </c>
      <c r="C59" s="6">
        <v>5</v>
      </c>
      <c r="D59" s="7">
        <f t="shared" si="0"/>
        <v>65250</v>
      </c>
      <c r="E59" s="8"/>
      <c r="F59" s="10"/>
    </row>
    <row r="60" spans="1:6" s="9" customFormat="1" ht="18" customHeight="1">
      <c r="A60" s="5">
        <v>41940</v>
      </c>
      <c r="B60" s="6">
        <v>11</v>
      </c>
      <c r="C60" s="6">
        <v>25.312000000000001</v>
      </c>
      <c r="D60" s="7">
        <f t="shared" si="0"/>
        <v>278432</v>
      </c>
      <c r="E60" s="8" t="s">
        <v>8</v>
      </c>
      <c r="F60" s="10"/>
    </row>
    <row r="61" spans="1:6" s="9" customFormat="1" ht="18" customHeight="1">
      <c r="A61" s="5">
        <v>41946</v>
      </c>
      <c r="B61" s="6">
        <v>13.2</v>
      </c>
      <c r="C61" s="6">
        <v>4</v>
      </c>
      <c r="D61" s="7">
        <f t="shared" si="0"/>
        <v>52800</v>
      </c>
      <c r="E61" s="8"/>
      <c r="F61" s="10"/>
    </row>
    <row r="62" spans="1:6" s="9" customFormat="1" ht="18" customHeight="1">
      <c r="A62" s="5">
        <v>41974</v>
      </c>
      <c r="B62" s="6">
        <v>12.85</v>
      </c>
      <c r="C62" s="6">
        <v>4</v>
      </c>
      <c r="D62" s="7">
        <f t="shared" si="0"/>
        <v>51400</v>
      </c>
      <c r="E62" s="8"/>
      <c r="F62" s="10"/>
    </row>
    <row r="63" spans="1:6" s="9" customFormat="1" ht="18" customHeight="1">
      <c r="A63" s="5">
        <v>42009</v>
      </c>
      <c r="B63" s="6">
        <v>13</v>
      </c>
      <c r="C63" s="6">
        <v>5</v>
      </c>
      <c r="D63" s="7">
        <f t="shared" si="0"/>
        <v>65000</v>
      </c>
      <c r="E63" s="8"/>
      <c r="F63" s="10"/>
    </row>
    <row r="64" spans="1:6" s="9" customFormat="1" ht="18" customHeight="1">
      <c r="A64" s="5">
        <v>42037</v>
      </c>
      <c r="B64" s="6">
        <v>12.9</v>
      </c>
      <c r="C64" s="6">
        <v>5</v>
      </c>
      <c r="D64" s="7">
        <f t="shared" si="0"/>
        <v>64500</v>
      </c>
      <c r="E64" s="8"/>
      <c r="F64" s="10"/>
    </row>
    <row r="65" spans="1:6" s="9" customFormat="1" ht="18" customHeight="1">
      <c r="A65" s="5">
        <v>42065</v>
      </c>
      <c r="B65" s="6">
        <v>12.9</v>
      </c>
      <c r="C65" s="6">
        <v>5</v>
      </c>
      <c r="D65" s="7">
        <f t="shared" si="0"/>
        <v>64500</v>
      </c>
      <c r="E65" s="8"/>
      <c r="F65" s="10"/>
    </row>
    <row r="66" spans="1:6" s="9" customFormat="1" ht="18" customHeight="1">
      <c r="A66" s="5">
        <v>42095</v>
      </c>
      <c r="B66" s="6">
        <v>13.05</v>
      </c>
      <c r="C66" s="6">
        <v>4</v>
      </c>
      <c r="D66" s="7">
        <f t="shared" si="0"/>
        <v>52200</v>
      </c>
      <c r="E66" s="8"/>
      <c r="F66" s="10"/>
    </row>
    <row r="67" spans="1:6" s="9" customFormat="1" ht="18" customHeight="1">
      <c r="A67" s="5">
        <v>42128</v>
      </c>
      <c r="B67" s="6">
        <v>14</v>
      </c>
      <c r="C67" s="6">
        <v>4</v>
      </c>
      <c r="D67" s="7">
        <f t="shared" ref="D67:D144" si="1">B67*C67*1000</f>
        <v>56000</v>
      </c>
      <c r="E67" s="8"/>
      <c r="F67" s="10"/>
    </row>
    <row r="68" spans="1:6" s="9" customFormat="1" ht="18" customHeight="1">
      <c r="A68" s="5">
        <v>42156</v>
      </c>
      <c r="B68" s="6">
        <v>14.15</v>
      </c>
      <c r="C68" s="6">
        <v>4</v>
      </c>
      <c r="D68" s="7">
        <f t="shared" si="1"/>
        <v>56600</v>
      </c>
      <c r="E68" s="8"/>
      <c r="F68" s="10"/>
    </row>
    <row r="69" spans="1:6" s="9" customFormat="1" ht="18" customHeight="1">
      <c r="A69" s="5">
        <v>42186</v>
      </c>
      <c r="B69" s="6">
        <v>13.65</v>
      </c>
      <c r="C69" s="6">
        <v>4</v>
      </c>
      <c r="D69" s="7">
        <f t="shared" si="1"/>
        <v>54600</v>
      </c>
      <c r="E69" s="8"/>
      <c r="F69" s="10"/>
    </row>
    <row r="70" spans="1:6" s="9" customFormat="1" ht="18" customHeight="1">
      <c r="A70" s="5">
        <v>42219</v>
      </c>
      <c r="B70" s="6">
        <v>13.4</v>
      </c>
      <c r="C70" s="6">
        <v>4</v>
      </c>
      <c r="D70" s="7">
        <f t="shared" si="1"/>
        <v>53600</v>
      </c>
      <c r="E70" s="8"/>
      <c r="F70" s="10"/>
    </row>
    <row r="71" spans="1:6" s="9" customFormat="1" ht="18" customHeight="1">
      <c r="A71" s="5">
        <v>42248</v>
      </c>
      <c r="B71" s="6">
        <v>10.9</v>
      </c>
      <c r="C71" s="6">
        <v>5</v>
      </c>
      <c r="D71" s="7">
        <f t="shared" si="1"/>
        <v>54500</v>
      </c>
      <c r="E71" s="8"/>
      <c r="F71" s="10"/>
    </row>
    <row r="72" spans="1:6" s="9" customFormat="1" ht="18" customHeight="1">
      <c r="A72" s="5">
        <v>42278</v>
      </c>
      <c r="B72" s="6">
        <v>10.4</v>
      </c>
      <c r="C72" s="6">
        <v>6</v>
      </c>
      <c r="D72" s="7">
        <f t="shared" si="1"/>
        <v>62400.000000000007</v>
      </c>
      <c r="E72" s="8"/>
      <c r="F72" s="10"/>
    </row>
    <row r="73" spans="1:6" s="9" customFormat="1" ht="18" customHeight="1">
      <c r="A73" s="5">
        <v>42310</v>
      </c>
      <c r="B73" s="6">
        <v>10.75</v>
      </c>
      <c r="C73" s="6">
        <v>5</v>
      </c>
      <c r="D73" s="7">
        <f t="shared" si="1"/>
        <v>53750</v>
      </c>
      <c r="E73" s="8"/>
      <c r="F73" s="10"/>
    </row>
    <row r="74" spans="1:6" s="9" customFormat="1" ht="18" customHeight="1">
      <c r="A74" s="5">
        <v>42339</v>
      </c>
      <c r="B74" s="6">
        <v>9.85</v>
      </c>
      <c r="C74" s="6">
        <v>20</v>
      </c>
      <c r="D74" s="7">
        <f t="shared" si="1"/>
        <v>197000</v>
      </c>
      <c r="E74" s="8"/>
      <c r="F74" s="10"/>
    </row>
    <row r="75" spans="1:6" s="9" customFormat="1" ht="18" customHeight="1">
      <c r="A75" s="5">
        <v>42373</v>
      </c>
      <c r="B75" s="6">
        <v>9.3699999999999992</v>
      </c>
      <c r="C75" s="6">
        <v>6</v>
      </c>
      <c r="D75" s="7">
        <f t="shared" si="1"/>
        <v>56220</v>
      </c>
      <c r="E75" s="8"/>
      <c r="F75" s="10"/>
    </row>
    <row r="76" spans="1:6" s="9" customFormat="1" ht="18" customHeight="1">
      <c r="A76" s="5">
        <v>42401</v>
      </c>
      <c r="B76" s="6">
        <v>8.94</v>
      </c>
      <c r="C76" s="6">
        <v>6</v>
      </c>
      <c r="D76" s="7">
        <f t="shared" si="1"/>
        <v>53640</v>
      </c>
      <c r="E76" s="8"/>
      <c r="F76" s="10"/>
    </row>
    <row r="77" spans="1:6" s="9" customFormat="1" ht="18" customHeight="1">
      <c r="A77" s="5">
        <v>42430</v>
      </c>
      <c r="B77" s="6">
        <v>9.1</v>
      </c>
      <c r="C77" s="6">
        <v>6</v>
      </c>
      <c r="D77" s="7">
        <f t="shared" si="1"/>
        <v>54599.999999999993</v>
      </c>
      <c r="E77" s="8"/>
      <c r="F77" s="10"/>
    </row>
    <row r="78" spans="1:6" s="9" customFormat="1" ht="18" customHeight="1">
      <c r="A78" s="5">
        <v>42461</v>
      </c>
      <c r="B78" s="6">
        <v>9.86</v>
      </c>
      <c r="C78" s="6">
        <v>6</v>
      </c>
      <c r="D78" s="7">
        <f t="shared" si="1"/>
        <v>59160</v>
      </c>
      <c r="E78" s="8"/>
      <c r="F78" s="10"/>
    </row>
    <row r="79" spans="1:6" s="9" customFormat="1" ht="18" customHeight="1">
      <c r="A79" s="5">
        <v>42493</v>
      </c>
      <c r="B79" s="6">
        <v>9.58</v>
      </c>
      <c r="C79" s="6">
        <v>6</v>
      </c>
      <c r="D79" s="7">
        <f t="shared" si="1"/>
        <v>57480.000000000007</v>
      </c>
      <c r="E79" s="8"/>
      <c r="F79" s="10"/>
    </row>
    <row r="80" spans="1:6" s="9" customFormat="1" ht="18" customHeight="1">
      <c r="A80" s="5">
        <v>42522</v>
      </c>
      <c r="B80" s="6">
        <v>9.52</v>
      </c>
      <c r="C80" s="6">
        <v>6</v>
      </c>
      <c r="D80" s="7">
        <f t="shared" si="1"/>
        <v>57120</v>
      </c>
      <c r="E80" s="8"/>
      <c r="F80" s="10"/>
    </row>
    <row r="81" spans="1:6" s="9" customFormat="1" ht="18" customHeight="1">
      <c r="A81" s="5">
        <v>42552</v>
      </c>
      <c r="B81" s="6">
        <v>9.52</v>
      </c>
      <c r="C81" s="6">
        <v>6</v>
      </c>
      <c r="D81" s="7">
        <f t="shared" si="1"/>
        <v>57120</v>
      </c>
      <c r="E81" s="8"/>
      <c r="F81" s="10"/>
    </row>
    <row r="82" spans="1:6" s="9" customFormat="1" ht="18" customHeight="1">
      <c r="A82" s="5">
        <v>42583</v>
      </c>
      <c r="B82" s="6">
        <v>10.3</v>
      </c>
      <c r="C82" s="6">
        <v>6</v>
      </c>
      <c r="D82" s="7">
        <f t="shared" si="1"/>
        <v>61800.000000000007</v>
      </c>
      <c r="E82" s="8"/>
      <c r="F82" s="10"/>
    </row>
    <row r="83" spans="1:6" s="9" customFormat="1" ht="18" customHeight="1">
      <c r="A83" s="5">
        <v>42614</v>
      </c>
      <c r="B83" s="6">
        <v>9.27</v>
      </c>
      <c r="C83" s="6">
        <v>6</v>
      </c>
      <c r="D83" s="7">
        <f t="shared" si="1"/>
        <v>55620</v>
      </c>
      <c r="E83" s="8"/>
      <c r="F83" s="10"/>
    </row>
    <row r="84" spans="1:6" s="9" customFormat="1" ht="18" customHeight="1">
      <c r="A84" s="5">
        <v>42646</v>
      </c>
      <c r="B84" s="6">
        <v>9.2799999999999994</v>
      </c>
      <c r="C84" s="6">
        <v>6</v>
      </c>
      <c r="D84" s="7">
        <f t="shared" si="1"/>
        <v>55679.999999999993</v>
      </c>
      <c r="E84" s="8"/>
      <c r="F84" s="10"/>
    </row>
    <row r="85" spans="1:6" s="9" customFormat="1" ht="18" customHeight="1">
      <c r="A85" s="5">
        <v>42675</v>
      </c>
      <c r="B85" s="6">
        <v>9.08</v>
      </c>
      <c r="C85" s="6">
        <v>7</v>
      </c>
      <c r="D85" s="7">
        <f t="shared" si="1"/>
        <v>63560</v>
      </c>
      <c r="E85" s="8"/>
      <c r="F85" s="10"/>
    </row>
    <row r="86" spans="1:6" s="9" customFormat="1" ht="18" customHeight="1">
      <c r="A86" s="5">
        <v>42705</v>
      </c>
      <c r="B86" s="6">
        <v>9.1</v>
      </c>
      <c r="C86" s="6">
        <v>7</v>
      </c>
      <c r="D86" s="7">
        <f t="shared" si="1"/>
        <v>63699.999999999993</v>
      </c>
      <c r="E86" s="8"/>
      <c r="F86" s="10"/>
    </row>
    <row r="87" spans="1:6" s="9" customFormat="1" ht="18" customHeight="1">
      <c r="A87" s="5">
        <v>42738</v>
      </c>
      <c r="B87" s="6">
        <v>9.08</v>
      </c>
      <c r="C87" s="6">
        <v>6</v>
      </c>
      <c r="D87" s="7">
        <f t="shared" si="1"/>
        <v>54480.000000000007</v>
      </c>
      <c r="E87" s="8"/>
      <c r="F87" s="10"/>
    </row>
    <row r="88" spans="1:6" s="9" customFormat="1" ht="18" customHeight="1">
      <c r="A88" s="5">
        <v>42768</v>
      </c>
      <c r="B88" s="6">
        <v>9.2899999999999991</v>
      </c>
      <c r="C88" s="6">
        <v>6</v>
      </c>
      <c r="D88" s="7">
        <f t="shared" si="1"/>
        <v>55739.999999999993</v>
      </c>
      <c r="E88" s="8"/>
      <c r="F88" s="10"/>
    </row>
    <row r="89" spans="1:6" s="9" customFormat="1" ht="18" customHeight="1">
      <c r="A89" s="5">
        <v>42795</v>
      </c>
      <c r="B89" s="6">
        <v>9.3000000000000007</v>
      </c>
      <c r="C89" s="6">
        <v>6</v>
      </c>
      <c r="D89" s="7">
        <f t="shared" si="1"/>
        <v>55800.000000000007</v>
      </c>
      <c r="E89" s="8"/>
      <c r="F89" s="10"/>
    </row>
    <row r="90" spans="1:6" s="9" customFormat="1" ht="18" customHeight="1">
      <c r="A90" s="5">
        <v>42830</v>
      </c>
      <c r="B90" s="6">
        <v>9.4600000000000009</v>
      </c>
      <c r="C90" s="6">
        <v>6</v>
      </c>
      <c r="D90" s="7">
        <f t="shared" si="1"/>
        <v>56760.000000000007</v>
      </c>
      <c r="E90" s="8"/>
      <c r="F90" s="10"/>
    </row>
    <row r="91" spans="1:6" s="9" customFormat="1" ht="18" customHeight="1">
      <c r="A91" s="5">
        <v>42857</v>
      </c>
      <c r="B91" s="6">
        <v>9.23</v>
      </c>
      <c r="C91" s="6">
        <v>6</v>
      </c>
      <c r="D91" s="7">
        <f t="shared" si="1"/>
        <v>55380</v>
      </c>
      <c r="E91" s="8"/>
      <c r="F91" s="10"/>
    </row>
    <row r="92" spans="1:6" s="9" customFormat="1" ht="18" customHeight="1">
      <c r="A92" s="5">
        <v>42887</v>
      </c>
      <c r="B92" s="6">
        <v>9.31</v>
      </c>
      <c r="C92" s="6">
        <v>6</v>
      </c>
      <c r="D92" s="7">
        <f t="shared" si="1"/>
        <v>55860</v>
      </c>
      <c r="E92" s="8"/>
      <c r="F92" s="10"/>
    </row>
    <row r="93" spans="1:6" s="9" customFormat="1" ht="18" customHeight="1">
      <c r="A93" s="5">
        <v>42919</v>
      </c>
      <c r="B93" s="6">
        <v>9.3000000000000007</v>
      </c>
      <c r="C93" s="6">
        <v>6</v>
      </c>
      <c r="D93" s="7">
        <f t="shared" si="1"/>
        <v>55800.000000000007</v>
      </c>
      <c r="E93" s="8"/>
      <c r="F93" s="10"/>
    </row>
    <row r="94" spans="1:6" s="9" customFormat="1" ht="18" customHeight="1">
      <c r="A94" s="5">
        <v>42948</v>
      </c>
      <c r="B94" s="6">
        <v>9.4600000000000009</v>
      </c>
      <c r="C94" s="6">
        <v>6</v>
      </c>
      <c r="D94" s="7">
        <f t="shared" si="1"/>
        <v>56760.000000000007</v>
      </c>
      <c r="E94" s="8"/>
      <c r="F94" s="10"/>
    </row>
    <row r="95" spans="1:6" s="9" customFormat="1" ht="18" customHeight="1">
      <c r="A95" s="5">
        <v>42979</v>
      </c>
      <c r="B95" s="6">
        <v>9.6999999999999993</v>
      </c>
      <c r="C95" s="6">
        <v>6</v>
      </c>
      <c r="D95" s="7">
        <f t="shared" si="1"/>
        <v>58199.999999999993</v>
      </c>
      <c r="E95" s="8"/>
      <c r="F95" s="10"/>
    </row>
    <row r="96" spans="1:6" s="9" customFormat="1" ht="18" customHeight="1">
      <c r="A96" s="5">
        <v>43010</v>
      </c>
      <c r="B96" s="6">
        <v>9.08</v>
      </c>
      <c r="C96" s="6">
        <v>6</v>
      </c>
      <c r="D96" s="7">
        <f t="shared" si="1"/>
        <v>54480.000000000007</v>
      </c>
      <c r="E96" s="8"/>
      <c r="F96" s="10"/>
    </row>
    <row r="97" spans="1:6" s="9" customFormat="1" ht="18" customHeight="1">
      <c r="A97" s="5">
        <v>43040</v>
      </c>
      <c r="B97" s="6">
        <v>9.26</v>
      </c>
      <c r="C97" s="6">
        <v>7</v>
      </c>
      <c r="D97" s="7">
        <f t="shared" si="1"/>
        <v>64819.999999999993</v>
      </c>
      <c r="E97" s="8"/>
      <c r="F97" s="10"/>
    </row>
    <row r="98" spans="1:6" s="9" customFormat="1" ht="18" customHeight="1">
      <c r="A98" s="5">
        <v>43070</v>
      </c>
      <c r="B98" s="6">
        <v>9.33</v>
      </c>
      <c r="C98" s="6">
        <v>7</v>
      </c>
      <c r="D98" s="7">
        <f t="shared" si="1"/>
        <v>65310</v>
      </c>
      <c r="E98" s="8"/>
      <c r="F98" s="10"/>
    </row>
    <row r="99" spans="1:6" s="9" customFormat="1" ht="18" customHeight="1">
      <c r="A99" s="5">
        <v>43102</v>
      </c>
      <c r="B99" s="6">
        <v>9.65</v>
      </c>
      <c r="C99" s="6">
        <v>6</v>
      </c>
      <c r="D99" s="7">
        <f t="shared" si="1"/>
        <v>57900.000000000007</v>
      </c>
      <c r="E99" s="8"/>
      <c r="F99" s="10"/>
    </row>
    <row r="100" spans="1:6" s="9" customFormat="1" ht="18" customHeight="1">
      <c r="A100" s="5">
        <v>43132</v>
      </c>
      <c r="B100" s="6">
        <v>10.050000000000001</v>
      </c>
      <c r="C100" s="6">
        <v>6</v>
      </c>
      <c r="D100" s="7">
        <f t="shared" si="1"/>
        <v>60300.000000000007</v>
      </c>
      <c r="E100" s="8"/>
      <c r="F100" s="10"/>
    </row>
    <row r="101" spans="1:6" s="9" customFormat="1" ht="18" customHeight="1">
      <c r="A101" s="5">
        <v>43160</v>
      </c>
      <c r="B101" s="6">
        <v>10.050000000000001</v>
      </c>
      <c r="C101" s="6">
        <v>6</v>
      </c>
      <c r="D101" s="7">
        <f t="shared" si="1"/>
        <v>60300.000000000007</v>
      </c>
      <c r="E101" s="8"/>
      <c r="F101" s="10"/>
    </row>
    <row r="102" spans="1:6" s="9" customFormat="1" ht="18" customHeight="1">
      <c r="A102" s="5">
        <v>43192</v>
      </c>
      <c r="B102" s="6">
        <v>10.35</v>
      </c>
      <c r="C102" s="6">
        <v>6</v>
      </c>
      <c r="D102" s="7">
        <f t="shared" si="1"/>
        <v>62099.999999999993</v>
      </c>
      <c r="E102" s="8"/>
      <c r="F102" s="10"/>
    </row>
    <row r="103" spans="1:6" s="9" customFormat="1" ht="18" customHeight="1">
      <c r="A103" s="5">
        <v>43222</v>
      </c>
      <c r="B103" s="6">
        <v>10.7</v>
      </c>
      <c r="C103" s="6">
        <v>6</v>
      </c>
      <c r="D103" s="7">
        <f t="shared" si="1"/>
        <v>64199.999999999985</v>
      </c>
      <c r="E103" s="8"/>
      <c r="F103" s="10"/>
    </row>
    <row r="104" spans="1:6" s="9" customFormat="1" ht="18" customHeight="1">
      <c r="A104" s="5">
        <v>43252</v>
      </c>
      <c r="B104" s="6">
        <v>11</v>
      </c>
      <c r="C104" s="6">
        <v>5</v>
      </c>
      <c r="D104" s="7">
        <f t="shared" si="1"/>
        <v>55000</v>
      </c>
      <c r="E104" s="8"/>
      <c r="F104" s="10"/>
    </row>
    <row r="105" spans="1:6" s="9" customFormat="1" ht="18" customHeight="1">
      <c r="A105" s="5">
        <v>43283</v>
      </c>
      <c r="B105" s="6">
        <v>11</v>
      </c>
      <c r="C105" s="6">
        <v>5</v>
      </c>
      <c r="D105" s="7">
        <f t="shared" si="1"/>
        <v>55000</v>
      </c>
      <c r="E105" s="8"/>
      <c r="F105" s="10"/>
    </row>
    <row r="106" spans="1:6" s="9" customFormat="1" ht="18" customHeight="1">
      <c r="A106" s="5">
        <v>43313</v>
      </c>
      <c r="B106" s="6">
        <v>11.5</v>
      </c>
      <c r="C106" s="6">
        <v>5</v>
      </c>
      <c r="D106" s="7">
        <f t="shared" si="1"/>
        <v>57500</v>
      </c>
      <c r="E106" s="8"/>
      <c r="F106" s="10"/>
    </row>
    <row r="107" spans="1:6" s="9" customFormat="1" ht="18" customHeight="1">
      <c r="A107" s="5">
        <v>43346</v>
      </c>
      <c r="B107" s="6">
        <v>11.2</v>
      </c>
      <c r="C107" s="6">
        <v>5</v>
      </c>
      <c r="D107" s="7">
        <f t="shared" si="1"/>
        <v>56000</v>
      </c>
      <c r="E107" s="8"/>
      <c r="F107" s="10"/>
    </row>
    <row r="108" spans="1:6" s="9" customFormat="1" ht="18" customHeight="1">
      <c r="A108" s="5">
        <v>43374</v>
      </c>
      <c r="B108" s="6">
        <v>11.15</v>
      </c>
      <c r="C108" s="6">
        <v>5</v>
      </c>
      <c r="D108" s="7">
        <f t="shared" si="1"/>
        <v>55750</v>
      </c>
      <c r="E108" s="8"/>
      <c r="F108" s="10"/>
    </row>
    <row r="109" spans="1:6" s="9" customFormat="1" ht="18" customHeight="1">
      <c r="A109" s="5">
        <v>43405</v>
      </c>
      <c r="B109" s="6">
        <v>10.25</v>
      </c>
      <c r="C109" s="6">
        <v>6</v>
      </c>
      <c r="D109" s="7">
        <f t="shared" si="1"/>
        <v>61500</v>
      </c>
      <c r="E109" s="8"/>
      <c r="F109" s="10"/>
    </row>
    <row r="110" spans="1:6" s="9" customFormat="1" ht="18" customHeight="1">
      <c r="A110" s="5">
        <v>43437</v>
      </c>
      <c r="B110" s="6">
        <v>10.65</v>
      </c>
      <c r="C110" s="6">
        <v>6</v>
      </c>
      <c r="D110" s="7">
        <f t="shared" si="1"/>
        <v>63900.000000000007</v>
      </c>
      <c r="E110" s="8"/>
      <c r="F110" s="10"/>
    </row>
    <row r="111" spans="1:6" s="9" customFormat="1" ht="18" customHeight="1">
      <c r="A111" s="5">
        <v>43467</v>
      </c>
      <c r="B111" s="6">
        <v>10.3</v>
      </c>
      <c r="C111" s="6">
        <v>6</v>
      </c>
      <c r="D111" s="7">
        <f t="shared" si="1"/>
        <v>61800.000000000007</v>
      </c>
      <c r="E111" s="8"/>
      <c r="F111" s="10"/>
    </row>
    <row r="112" spans="1:6" s="9" customFormat="1" ht="18" customHeight="1">
      <c r="A112" s="5">
        <v>43507</v>
      </c>
      <c r="B112" s="6">
        <v>10.4</v>
      </c>
      <c r="C112" s="6">
        <v>6</v>
      </c>
      <c r="D112" s="7">
        <f t="shared" si="1"/>
        <v>62400.000000000007</v>
      </c>
      <c r="E112" s="8"/>
      <c r="F112" s="10"/>
    </row>
    <row r="113" spans="1:6" s="9" customFormat="1" ht="18" customHeight="1">
      <c r="A113" s="5">
        <v>43528</v>
      </c>
      <c r="B113" s="6">
        <v>10.75</v>
      </c>
      <c r="C113" s="6">
        <v>6</v>
      </c>
      <c r="D113" s="7">
        <f t="shared" si="1"/>
        <v>64500</v>
      </c>
      <c r="E113" s="8"/>
      <c r="F113" s="10"/>
    </row>
    <row r="114" spans="1:6" s="9" customFormat="1" ht="18" customHeight="1">
      <c r="A114" s="5">
        <v>43556</v>
      </c>
      <c r="B114" s="6">
        <v>11.4</v>
      </c>
      <c r="C114" s="6">
        <v>6</v>
      </c>
      <c r="D114" s="7">
        <f t="shared" si="1"/>
        <v>68400</v>
      </c>
      <c r="E114" s="8"/>
      <c r="F114" s="10"/>
    </row>
    <row r="115" spans="1:6" s="9" customFormat="1" ht="18" customHeight="1">
      <c r="A115" s="5">
        <v>43587</v>
      </c>
      <c r="B115" s="6">
        <v>11.9</v>
      </c>
      <c r="C115" s="6">
        <v>6</v>
      </c>
      <c r="D115" s="7">
        <f t="shared" si="1"/>
        <v>71400</v>
      </c>
      <c r="E115" s="8"/>
      <c r="F115" s="10"/>
    </row>
    <row r="116" spans="1:6" s="9" customFormat="1" ht="18" customHeight="1">
      <c r="A116" s="5">
        <v>43619</v>
      </c>
      <c r="B116" s="6">
        <v>12.2</v>
      </c>
      <c r="C116" s="6">
        <v>5</v>
      </c>
      <c r="D116" s="7">
        <f t="shared" si="1"/>
        <v>61000</v>
      </c>
      <c r="E116" s="8"/>
      <c r="F116" s="10"/>
    </row>
    <row r="117" spans="1:6" s="9" customFormat="1" ht="18" customHeight="1">
      <c r="A117" s="5">
        <v>43647</v>
      </c>
      <c r="B117" s="6">
        <v>13</v>
      </c>
      <c r="C117" s="6">
        <v>5</v>
      </c>
      <c r="D117" s="7">
        <f t="shared" si="1"/>
        <v>65000</v>
      </c>
      <c r="E117" s="8"/>
      <c r="F117" s="10"/>
    </row>
    <row r="118" spans="1:6" s="13" customFormat="1" ht="18" customHeight="1">
      <c r="A118" s="5">
        <v>43678</v>
      </c>
      <c r="B118" s="6">
        <v>12.35</v>
      </c>
      <c r="C118" s="6">
        <v>5</v>
      </c>
      <c r="D118" s="7">
        <f t="shared" si="1"/>
        <v>61750</v>
      </c>
      <c r="E118" s="11"/>
      <c r="F118" s="12"/>
    </row>
    <row r="119" spans="1:6" s="13" customFormat="1" ht="18" customHeight="1">
      <c r="A119" s="5">
        <v>43710</v>
      </c>
      <c r="B119" s="6">
        <v>11.85</v>
      </c>
      <c r="C119" s="6">
        <v>6</v>
      </c>
      <c r="D119" s="7">
        <f t="shared" si="1"/>
        <v>71100</v>
      </c>
      <c r="E119" s="11"/>
      <c r="F119" s="12"/>
    </row>
    <row r="120" spans="1:6" s="13" customFormat="1" ht="18" customHeight="1">
      <c r="A120" s="5">
        <v>43739</v>
      </c>
      <c r="B120" s="6">
        <v>12.2</v>
      </c>
      <c r="C120" s="6">
        <v>6</v>
      </c>
      <c r="D120" s="7">
        <f t="shared" si="1"/>
        <v>73199.999999999985</v>
      </c>
      <c r="E120" s="11"/>
      <c r="F120" s="12"/>
    </row>
    <row r="121" spans="1:6" s="13" customFormat="1" ht="18" customHeight="1">
      <c r="A121" s="5">
        <v>43770</v>
      </c>
      <c r="B121" s="6">
        <v>12.5</v>
      </c>
      <c r="C121" s="6">
        <v>6</v>
      </c>
      <c r="D121" s="7">
        <f t="shared" si="1"/>
        <v>75000</v>
      </c>
      <c r="E121" s="11"/>
      <c r="F121" s="12"/>
    </row>
    <row r="122" spans="1:6" s="13" customFormat="1" ht="18" customHeight="1">
      <c r="A122" s="5">
        <v>43801</v>
      </c>
      <c r="B122" s="6">
        <v>12.85</v>
      </c>
      <c r="C122" s="6">
        <v>6</v>
      </c>
      <c r="D122" s="7">
        <f t="shared" si="1"/>
        <v>77100</v>
      </c>
      <c r="E122" s="11"/>
      <c r="F122" s="12"/>
    </row>
    <row r="123" spans="1:6" s="13" customFormat="1" ht="18" customHeight="1">
      <c r="A123" s="5">
        <v>43832</v>
      </c>
      <c r="B123" s="6">
        <v>13.05</v>
      </c>
      <c r="C123" s="6">
        <v>5</v>
      </c>
      <c r="D123" s="7">
        <f t="shared" si="1"/>
        <v>65250</v>
      </c>
      <c r="E123" s="11"/>
      <c r="F123" s="12"/>
    </row>
    <row r="124" spans="1:6" s="13" customFormat="1" ht="18" customHeight="1">
      <c r="A124" s="5">
        <v>43864</v>
      </c>
      <c r="B124" s="6">
        <v>12.65</v>
      </c>
      <c r="C124" s="6">
        <v>5</v>
      </c>
      <c r="D124" s="7">
        <f t="shared" si="1"/>
        <v>63250</v>
      </c>
      <c r="E124" s="11"/>
      <c r="F124" s="12"/>
    </row>
    <row r="125" spans="1:6" s="13" customFormat="1" ht="18" customHeight="1">
      <c r="A125" s="5">
        <v>43892</v>
      </c>
      <c r="B125" s="6">
        <v>12.85</v>
      </c>
      <c r="C125" s="6">
        <v>5</v>
      </c>
      <c r="D125" s="7">
        <f t="shared" si="1"/>
        <v>64250</v>
      </c>
      <c r="E125" s="11"/>
      <c r="F125" s="12"/>
    </row>
    <row r="126" spans="1:6" s="13" customFormat="1" ht="18" customHeight="1">
      <c r="A126" s="5">
        <v>43922</v>
      </c>
      <c r="B126" s="6">
        <v>11</v>
      </c>
      <c r="C126" s="6">
        <v>6</v>
      </c>
      <c r="D126" s="7">
        <f t="shared" si="1"/>
        <v>66000</v>
      </c>
      <c r="E126" s="11"/>
      <c r="F126" s="12"/>
    </row>
    <row r="127" spans="1:6" s="13" customFormat="1" ht="18" customHeight="1">
      <c r="A127" s="5">
        <v>43955</v>
      </c>
      <c r="B127" s="6">
        <v>11.6</v>
      </c>
      <c r="C127" s="6">
        <v>5</v>
      </c>
      <c r="D127" s="7">
        <f t="shared" si="1"/>
        <v>58000</v>
      </c>
      <c r="E127" s="11"/>
      <c r="F127" s="12"/>
    </row>
    <row r="128" spans="1:6" s="13" customFormat="1" ht="18" customHeight="1">
      <c r="A128" s="5">
        <v>43983</v>
      </c>
      <c r="B128" s="6">
        <v>11.9</v>
      </c>
      <c r="C128" s="6">
        <v>5</v>
      </c>
      <c r="D128" s="7">
        <f t="shared" si="1"/>
        <v>59500</v>
      </c>
      <c r="E128" s="11"/>
      <c r="F128" s="12"/>
    </row>
    <row r="129" spans="1:6" s="13" customFormat="1" ht="18" customHeight="1">
      <c r="A129" s="5">
        <v>44013</v>
      </c>
      <c r="B129" s="6">
        <v>10.9</v>
      </c>
      <c r="C129" s="6">
        <v>6</v>
      </c>
      <c r="D129" s="7">
        <f t="shared" si="1"/>
        <v>65400.000000000007</v>
      </c>
      <c r="E129" s="11"/>
      <c r="F129" s="12"/>
    </row>
    <row r="130" spans="1:6" s="13" customFormat="1" ht="18" customHeight="1">
      <c r="A130" s="5">
        <v>44046</v>
      </c>
      <c r="B130" s="6">
        <v>10.7</v>
      </c>
      <c r="C130" s="6">
        <v>6</v>
      </c>
      <c r="D130" s="7">
        <f t="shared" si="1"/>
        <v>64199.999999999985</v>
      </c>
      <c r="E130" s="11"/>
      <c r="F130" s="12"/>
    </row>
    <row r="131" spans="1:6" s="13" customFormat="1" ht="18" customHeight="1">
      <c r="A131" s="5">
        <v>44075</v>
      </c>
      <c r="B131" s="6">
        <v>10.85</v>
      </c>
      <c r="C131" s="6">
        <v>6</v>
      </c>
      <c r="D131" s="7">
        <f t="shared" si="1"/>
        <v>65099.999999999993</v>
      </c>
      <c r="E131" s="11"/>
      <c r="F131" s="12"/>
    </row>
    <row r="132" spans="1:6" s="13" customFormat="1" ht="18" customHeight="1">
      <c r="A132" s="5">
        <v>44109</v>
      </c>
      <c r="B132" s="6">
        <v>10.95</v>
      </c>
      <c r="C132" s="6">
        <v>6</v>
      </c>
      <c r="D132" s="7">
        <f t="shared" si="1"/>
        <v>65699.999999999985</v>
      </c>
      <c r="E132" s="11"/>
      <c r="F132" s="12"/>
    </row>
    <row r="133" spans="1:6" s="13" customFormat="1" ht="18" customHeight="1">
      <c r="A133" s="5">
        <v>44137</v>
      </c>
      <c r="B133" s="6">
        <v>10.75</v>
      </c>
      <c r="C133" s="6">
        <v>6</v>
      </c>
      <c r="D133" s="7">
        <f t="shared" si="1"/>
        <v>64500</v>
      </c>
      <c r="E133" s="11"/>
      <c r="F133" s="12"/>
    </row>
    <row r="134" spans="1:6" s="13" customFormat="1" ht="18" customHeight="1">
      <c r="A134" s="5">
        <v>44166</v>
      </c>
      <c r="B134" s="6">
        <v>11.2</v>
      </c>
      <c r="C134" s="6">
        <v>8</v>
      </c>
      <c r="D134" s="7">
        <f t="shared" si="1"/>
        <v>89600</v>
      </c>
      <c r="E134" s="11"/>
      <c r="F134" s="12"/>
    </row>
    <row r="135" spans="1:6" s="13" customFormat="1" ht="18" customHeight="1">
      <c r="A135" s="5">
        <v>44200</v>
      </c>
      <c r="B135" s="6">
        <v>11.45</v>
      </c>
      <c r="C135" s="6">
        <v>6</v>
      </c>
      <c r="D135" s="7">
        <f t="shared" si="1"/>
        <v>68699.999999999985</v>
      </c>
      <c r="E135" s="11"/>
      <c r="F135" s="12"/>
    </row>
    <row r="136" spans="1:6" s="13" customFormat="1" ht="18" customHeight="1">
      <c r="A136" s="5">
        <v>44228</v>
      </c>
      <c r="B136" s="6">
        <v>10.95</v>
      </c>
      <c r="C136" s="6">
        <v>6</v>
      </c>
      <c r="D136" s="7">
        <f t="shared" si="1"/>
        <v>65699.999999999985</v>
      </c>
      <c r="E136" s="11"/>
      <c r="F136" s="12"/>
    </row>
    <row r="137" spans="1:6" s="13" customFormat="1" ht="18" customHeight="1">
      <c r="A137" s="5">
        <v>44257</v>
      </c>
      <c r="B137" s="6">
        <v>11.75</v>
      </c>
      <c r="C137" s="6">
        <v>6</v>
      </c>
      <c r="D137" s="7">
        <f t="shared" si="1"/>
        <v>70500</v>
      </c>
      <c r="E137" s="11"/>
      <c r="F137" s="12"/>
    </row>
    <row r="138" spans="1:6" s="13" customFormat="1" ht="18" customHeight="1">
      <c r="A138" s="5">
        <v>44287</v>
      </c>
      <c r="B138" s="6">
        <v>12.85</v>
      </c>
      <c r="C138" s="6">
        <v>5</v>
      </c>
      <c r="D138" s="7">
        <f t="shared" si="1"/>
        <v>64250</v>
      </c>
      <c r="E138" s="11"/>
      <c r="F138" s="12"/>
    </row>
    <row r="139" spans="1:6" s="13" customFormat="1" ht="18" customHeight="1">
      <c r="A139" s="5">
        <v>44319</v>
      </c>
      <c r="B139" s="6">
        <v>13.35</v>
      </c>
      <c r="C139" s="6">
        <v>5</v>
      </c>
      <c r="D139" s="7">
        <f t="shared" si="1"/>
        <v>66750</v>
      </c>
      <c r="E139" s="11"/>
      <c r="F139" s="12"/>
    </row>
    <row r="140" spans="1:6" s="13" customFormat="1" ht="18" customHeight="1">
      <c r="A140" s="5">
        <v>44348</v>
      </c>
      <c r="B140" s="6">
        <v>13.55</v>
      </c>
      <c r="C140" s="6">
        <v>5</v>
      </c>
      <c r="D140" s="7">
        <f t="shared" si="1"/>
        <v>67750</v>
      </c>
      <c r="E140" s="11"/>
      <c r="F140" s="12"/>
    </row>
    <row r="141" spans="1:6" s="13" customFormat="1" ht="18" customHeight="1">
      <c r="A141" s="5">
        <v>44378</v>
      </c>
      <c r="B141" s="6">
        <v>13.8</v>
      </c>
      <c r="C141" s="6">
        <v>5</v>
      </c>
      <c r="D141" s="7">
        <f t="shared" si="1"/>
        <v>69000</v>
      </c>
      <c r="E141" s="11"/>
      <c r="F141" s="12"/>
    </row>
    <row r="142" spans="1:6" s="13" customFormat="1" ht="18" customHeight="1">
      <c r="A142" s="5">
        <v>44410</v>
      </c>
      <c r="B142" s="6">
        <v>14.1</v>
      </c>
      <c r="C142" s="6">
        <v>5</v>
      </c>
      <c r="D142" s="7">
        <f t="shared" si="1"/>
        <v>70500</v>
      </c>
      <c r="E142" s="11"/>
      <c r="F142" s="12"/>
    </row>
    <row r="143" spans="1:6" s="13" customFormat="1" ht="18" customHeight="1">
      <c r="A143" s="5">
        <v>44440</v>
      </c>
      <c r="B143" s="6">
        <v>14.1</v>
      </c>
      <c r="C143" s="6">
        <v>5</v>
      </c>
      <c r="D143" s="7">
        <f t="shared" si="1"/>
        <v>70500</v>
      </c>
      <c r="E143" s="11"/>
      <c r="F143" s="12"/>
    </row>
    <row r="144" spans="1:6" s="13" customFormat="1" ht="18" customHeight="1">
      <c r="A144" s="5">
        <v>44470</v>
      </c>
      <c r="B144" s="6">
        <v>13.85</v>
      </c>
      <c r="C144" s="6">
        <v>5</v>
      </c>
      <c r="D144" s="7">
        <f t="shared" si="1"/>
        <v>69250</v>
      </c>
      <c r="E144" s="11"/>
      <c r="F144" s="12"/>
    </row>
    <row r="145" spans="1:6" s="13" customFormat="1" ht="18" customHeight="1">
      <c r="A145" s="5">
        <v>44501</v>
      </c>
      <c r="B145" s="6">
        <v>14.2</v>
      </c>
      <c r="C145" s="6">
        <v>5</v>
      </c>
      <c r="D145" s="7">
        <f t="shared" ref="D145:D188" si="2">B145*C145*1000</f>
        <v>71000</v>
      </c>
      <c r="E145" s="11"/>
      <c r="F145" s="12"/>
    </row>
    <row r="146" spans="1:6" s="13" customFormat="1" ht="18" customHeight="1">
      <c r="A146" s="5">
        <v>44531</v>
      </c>
      <c r="B146" s="6">
        <v>15.1</v>
      </c>
      <c r="C146" s="6">
        <v>4</v>
      </c>
      <c r="D146" s="7">
        <f t="shared" si="2"/>
        <v>60400</v>
      </c>
      <c r="E146" s="11"/>
      <c r="F146" s="12"/>
    </row>
    <row r="147" spans="1:6" s="13" customFormat="1" ht="18" customHeight="1">
      <c r="A147" s="5">
        <v>44564</v>
      </c>
      <c r="B147" s="6">
        <v>16.25</v>
      </c>
      <c r="C147" s="6">
        <v>4</v>
      </c>
      <c r="D147" s="7">
        <f t="shared" si="2"/>
        <v>65000</v>
      </c>
      <c r="E147" s="11"/>
      <c r="F147" s="12"/>
    </row>
    <row r="148" spans="1:6" s="13" customFormat="1" ht="18" customHeight="1">
      <c r="A148" s="5">
        <v>44599</v>
      </c>
      <c r="B148" s="6">
        <v>16.45</v>
      </c>
      <c r="C148" s="6">
        <v>4</v>
      </c>
      <c r="D148" s="7">
        <f t="shared" si="2"/>
        <v>65800</v>
      </c>
      <c r="E148" s="11"/>
      <c r="F148" s="12"/>
    </row>
    <row r="149" spans="1:6" s="13" customFormat="1" ht="18" customHeight="1">
      <c r="A149" s="5">
        <v>44621</v>
      </c>
      <c r="B149" s="6">
        <v>16.899999999999999</v>
      </c>
      <c r="C149" s="6">
        <v>4</v>
      </c>
      <c r="D149" s="7">
        <f t="shared" si="2"/>
        <v>67600</v>
      </c>
      <c r="E149" s="11"/>
      <c r="F149" s="12"/>
    </row>
    <row r="150" spans="1:6" s="13" customFormat="1" ht="18" customHeight="1">
      <c r="A150" s="5">
        <v>44652</v>
      </c>
      <c r="B150" s="6">
        <v>18.3</v>
      </c>
      <c r="C150" s="6">
        <v>4</v>
      </c>
      <c r="D150" s="7">
        <f t="shared" si="2"/>
        <v>73200</v>
      </c>
      <c r="E150" s="11"/>
      <c r="F150" s="12"/>
    </row>
    <row r="151" spans="1:6" s="13" customFormat="1" ht="18" customHeight="1">
      <c r="A151" s="5">
        <v>44684</v>
      </c>
      <c r="B151" s="6">
        <v>18.2</v>
      </c>
      <c r="C151" s="6">
        <v>4</v>
      </c>
      <c r="D151" s="7">
        <f t="shared" si="2"/>
        <v>72800</v>
      </c>
      <c r="E151" s="11"/>
      <c r="F151" s="12"/>
    </row>
    <row r="152" spans="1:6" s="13" customFormat="1" ht="18" customHeight="1">
      <c r="A152" s="5">
        <v>44713</v>
      </c>
      <c r="B152" s="6">
        <v>17.95</v>
      </c>
      <c r="C152" s="6">
        <v>4</v>
      </c>
      <c r="D152" s="7">
        <f t="shared" si="2"/>
        <v>71800</v>
      </c>
      <c r="E152" s="11"/>
      <c r="F152" s="12"/>
    </row>
    <row r="153" spans="1:6" s="13" customFormat="1" ht="18" customHeight="1">
      <c r="A153" s="5">
        <v>44743</v>
      </c>
      <c r="B153" s="6">
        <v>16.8</v>
      </c>
      <c r="C153" s="6">
        <v>4</v>
      </c>
      <c r="D153" s="7">
        <f t="shared" si="2"/>
        <v>67200</v>
      </c>
      <c r="E153" s="11"/>
      <c r="F153" s="12"/>
    </row>
    <row r="154" spans="1:6" s="13" customFormat="1" ht="18" customHeight="1">
      <c r="A154" s="5">
        <v>44774</v>
      </c>
      <c r="B154" s="6">
        <v>16.850000000000001</v>
      </c>
      <c r="C154" s="6">
        <v>4</v>
      </c>
      <c r="D154" s="7">
        <f t="shared" si="2"/>
        <v>67400</v>
      </c>
      <c r="E154" s="11"/>
      <c r="F154" s="12"/>
    </row>
    <row r="155" spans="1:6" s="13" customFormat="1" ht="18" customHeight="1">
      <c r="A155" s="5">
        <v>44805</v>
      </c>
      <c r="B155" s="6">
        <v>17.149999999999999</v>
      </c>
      <c r="C155" s="6">
        <v>4</v>
      </c>
      <c r="D155" s="7">
        <f t="shared" si="2"/>
        <v>68600</v>
      </c>
      <c r="E155" s="11"/>
      <c r="F155" s="12"/>
    </row>
    <row r="156" spans="1:6" s="13" customFormat="1" ht="18" customHeight="1">
      <c r="A156" s="5">
        <v>44837</v>
      </c>
      <c r="B156" s="6">
        <v>17.100000000000001</v>
      </c>
      <c r="C156" s="6">
        <v>4</v>
      </c>
      <c r="D156" s="7">
        <f t="shared" si="2"/>
        <v>68400</v>
      </c>
      <c r="E156" s="11"/>
      <c r="F156" s="12"/>
    </row>
    <row r="157" spans="1:6" s="13" customFormat="1" ht="18" customHeight="1">
      <c r="A157" s="5">
        <v>44866</v>
      </c>
      <c r="B157" s="6">
        <v>16.149999999999999</v>
      </c>
      <c r="C157" s="6">
        <v>4</v>
      </c>
      <c r="D157" s="7">
        <f t="shared" si="2"/>
        <v>64599.999999999993</v>
      </c>
      <c r="E157" s="11"/>
      <c r="F157" s="12"/>
    </row>
    <row r="158" spans="1:6" s="13" customFormat="1" ht="18" customHeight="1">
      <c r="A158" s="5">
        <v>44896</v>
      </c>
      <c r="B158" s="6">
        <v>18.149999999999999</v>
      </c>
      <c r="C158" s="6">
        <v>3</v>
      </c>
      <c r="D158" s="7">
        <f t="shared" si="2"/>
        <v>54449.999999999993</v>
      </c>
      <c r="E158" s="11"/>
      <c r="F158" s="12"/>
    </row>
    <row r="159" spans="1:6" s="13" customFormat="1" ht="18" customHeight="1">
      <c r="A159" s="5">
        <v>44929</v>
      </c>
      <c r="B159" s="6">
        <v>16.75</v>
      </c>
      <c r="C159" s="6">
        <v>4</v>
      </c>
      <c r="D159" s="7">
        <f t="shared" si="2"/>
        <v>67000</v>
      </c>
      <c r="E159" s="11"/>
      <c r="F159" s="12"/>
    </row>
    <row r="160" spans="1:6" s="13" customFormat="1" ht="18" customHeight="1">
      <c r="A160" s="5">
        <v>44958</v>
      </c>
      <c r="B160" s="6">
        <v>17.350000000000001</v>
      </c>
      <c r="C160" s="6">
        <v>2</v>
      </c>
      <c r="D160" s="7">
        <f t="shared" si="2"/>
        <v>34700</v>
      </c>
      <c r="E160" s="11"/>
      <c r="F160" s="12"/>
    </row>
    <row r="161" spans="1:6" s="13" customFormat="1" ht="18" customHeight="1">
      <c r="A161" s="5">
        <v>45005</v>
      </c>
      <c r="B161" s="6">
        <v>15</v>
      </c>
      <c r="C161" s="6">
        <v>61.552</v>
      </c>
      <c r="D161" s="7">
        <f t="shared" si="2"/>
        <v>923280</v>
      </c>
      <c r="E161" s="8" t="s">
        <v>8</v>
      </c>
      <c r="F161" s="12"/>
    </row>
    <row r="162" spans="1:6" s="13" customFormat="1" ht="18" customHeight="1">
      <c r="A162" s="5">
        <v>45293</v>
      </c>
      <c r="B162" s="6">
        <v>19.7</v>
      </c>
      <c r="C162" s="6">
        <v>3</v>
      </c>
      <c r="D162" s="7">
        <f t="shared" si="2"/>
        <v>59099.999999999993</v>
      </c>
      <c r="E162" s="8"/>
      <c r="F162" s="12"/>
    </row>
    <row r="163" spans="1:6" s="13" customFormat="1" ht="18" customHeight="1">
      <c r="A163" s="5">
        <v>45323</v>
      </c>
      <c r="B163" s="6">
        <v>19.3</v>
      </c>
      <c r="C163" s="6">
        <v>3</v>
      </c>
      <c r="D163" s="7">
        <f t="shared" si="2"/>
        <v>57900.000000000007</v>
      </c>
      <c r="E163" s="8"/>
      <c r="F163" s="12"/>
    </row>
    <row r="164" spans="1:6" s="13" customFormat="1" ht="18" customHeight="1">
      <c r="A164" s="5">
        <v>45352</v>
      </c>
      <c r="B164" s="6">
        <v>20.05</v>
      </c>
      <c r="C164" s="6">
        <v>3</v>
      </c>
      <c r="D164" s="7">
        <f t="shared" si="2"/>
        <v>60150.000000000007</v>
      </c>
      <c r="E164" s="8"/>
      <c r="F164" s="12"/>
    </row>
    <row r="165" spans="1:6" s="13" customFormat="1" ht="18" customHeight="1">
      <c r="A165" s="5">
        <v>45383</v>
      </c>
      <c r="B165" s="6">
        <v>21.8</v>
      </c>
      <c r="C165" s="6">
        <v>3</v>
      </c>
      <c r="D165" s="7">
        <f t="shared" si="2"/>
        <v>65400.000000000007</v>
      </c>
      <c r="E165" s="8"/>
      <c r="F165" s="12"/>
    </row>
    <row r="166" spans="1:6" s="13" customFormat="1" ht="18" customHeight="1">
      <c r="A166" s="5">
        <v>45414</v>
      </c>
      <c r="B166" s="6">
        <v>21.9</v>
      </c>
      <c r="C166" s="6">
        <v>3</v>
      </c>
      <c r="D166" s="7">
        <f t="shared" si="2"/>
        <v>65699.999999999985</v>
      </c>
      <c r="E166" s="8"/>
      <c r="F166" s="12"/>
    </row>
    <row r="167" spans="1:6" s="13" customFormat="1" ht="18" customHeight="1">
      <c r="A167" s="5">
        <v>45446</v>
      </c>
      <c r="B167" s="6">
        <v>23.15</v>
      </c>
      <c r="C167" s="6">
        <v>3</v>
      </c>
      <c r="D167" s="7">
        <f t="shared" si="2"/>
        <v>69449.999999999985</v>
      </c>
      <c r="E167" s="8"/>
      <c r="F167" s="12"/>
    </row>
    <row r="168" spans="1:6" s="13" customFormat="1" ht="18" customHeight="1">
      <c r="A168" s="5">
        <v>45474</v>
      </c>
      <c r="B168" s="6">
        <v>25.4</v>
      </c>
      <c r="C168" s="6">
        <v>3</v>
      </c>
      <c r="D168" s="7">
        <f t="shared" si="2"/>
        <v>76199.999999999985</v>
      </c>
      <c r="E168" s="8"/>
      <c r="F168" s="12"/>
    </row>
    <row r="169" spans="1:6" s="13" customFormat="1" ht="18" customHeight="1">
      <c r="A169" s="5">
        <v>45505</v>
      </c>
      <c r="B169" s="6">
        <v>26.65</v>
      </c>
      <c r="C169" s="6">
        <v>2</v>
      </c>
      <c r="D169" s="7">
        <f t="shared" si="2"/>
        <v>53300</v>
      </c>
      <c r="E169" s="8"/>
      <c r="F169" s="12"/>
    </row>
    <row r="170" spans="1:6" s="13" customFormat="1" ht="18" customHeight="1">
      <c r="A170" s="5">
        <v>45537</v>
      </c>
      <c r="B170" s="6">
        <v>24.05</v>
      </c>
      <c r="C170" s="6">
        <v>2</v>
      </c>
      <c r="D170" s="7">
        <f t="shared" si="2"/>
        <v>48100</v>
      </c>
      <c r="E170" s="8"/>
      <c r="F170" s="12"/>
    </row>
    <row r="171" spans="1:6" s="13" customFormat="1" ht="18" customHeight="1">
      <c r="A171" s="5">
        <v>45566</v>
      </c>
      <c r="B171" s="6">
        <v>24.25</v>
      </c>
      <c r="C171" s="6">
        <v>3</v>
      </c>
      <c r="D171" s="7">
        <f t="shared" ref="D171" si="3">B171*C171*1000</f>
        <v>72750</v>
      </c>
      <c r="E171" s="8"/>
      <c r="F171" s="12"/>
    </row>
    <row r="172" spans="1:6" s="13" customFormat="1" ht="18" customHeight="1">
      <c r="A172" s="5">
        <v>45597</v>
      </c>
      <c r="B172" s="6">
        <v>22</v>
      </c>
      <c r="C172" s="6">
        <v>3</v>
      </c>
      <c r="D172" s="7">
        <f t="shared" si="2"/>
        <v>66000</v>
      </c>
      <c r="E172" s="8"/>
      <c r="F172" s="12"/>
    </row>
    <row r="173" spans="1:6" s="13" customFormat="1" ht="18" customHeight="1">
      <c r="A173" s="5">
        <v>45628</v>
      </c>
      <c r="B173" s="6">
        <v>23.35</v>
      </c>
      <c r="C173" s="6">
        <v>3</v>
      </c>
      <c r="D173" s="7">
        <f t="shared" si="2"/>
        <v>70050.000000000015</v>
      </c>
      <c r="E173" s="8"/>
      <c r="F173" s="12"/>
    </row>
    <row r="174" spans="1:6" s="13" customFormat="1" ht="18" customHeight="1">
      <c r="A174" s="5">
        <v>45659</v>
      </c>
      <c r="B174" s="6">
        <v>22.85</v>
      </c>
      <c r="C174" s="6">
        <v>3</v>
      </c>
      <c r="D174" s="7">
        <f t="shared" si="2"/>
        <v>68550.000000000015</v>
      </c>
      <c r="E174" s="8"/>
      <c r="F174" s="12"/>
    </row>
    <row r="175" spans="1:6" s="13" customFormat="1" ht="18" customHeight="1">
      <c r="A175" s="5">
        <v>45691</v>
      </c>
      <c r="B175" s="6">
        <v>22.6</v>
      </c>
      <c r="C175" s="6">
        <v>3</v>
      </c>
      <c r="D175" s="7">
        <f t="shared" si="2"/>
        <v>67800.000000000015</v>
      </c>
      <c r="E175" s="8"/>
      <c r="F175" s="12"/>
    </row>
    <row r="176" spans="1:6" s="13" customFormat="1" ht="18" customHeight="1">
      <c r="A176" s="5">
        <v>45719</v>
      </c>
      <c r="B176" s="6">
        <v>22.75</v>
      </c>
      <c r="C176" s="6">
        <v>3</v>
      </c>
      <c r="D176" s="7">
        <f t="shared" si="2"/>
        <v>68250</v>
      </c>
      <c r="E176" s="8"/>
      <c r="F176" s="12"/>
    </row>
    <row r="177" spans="1:6" s="13" customFormat="1" ht="18" customHeight="1">
      <c r="A177" s="5">
        <v>45748</v>
      </c>
      <c r="B177" s="6">
        <v>22.25</v>
      </c>
      <c r="C177" s="6">
        <v>3</v>
      </c>
      <c r="D177" s="7">
        <f t="shared" si="2"/>
        <v>66750</v>
      </c>
      <c r="E177" s="8"/>
      <c r="F177" s="12"/>
    </row>
    <row r="178" spans="1:6" s="13" customFormat="1" ht="18" customHeight="1">
      <c r="A178" s="5">
        <v>45779</v>
      </c>
      <c r="B178" s="6">
        <v>21.3</v>
      </c>
      <c r="C178" s="6">
        <v>3</v>
      </c>
      <c r="D178" s="7">
        <f t="shared" si="2"/>
        <v>63900.000000000007</v>
      </c>
      <c r="E178" s="8"/>
      <c r="F178" s="12"/>
    </row>
    <row r="179" spans="1:6" s="13" customFormat="1" ht="18" customHeight="1">
      <c r="A179" s="5">
        <v>45810</v>
      </c>
      <c r="B179" s="6">
        <v>22.75</v>
      </c>
      <c r="C179" s="6">
        <v>3</v>
      </c>
      <c r="D179" s="7">
        <f t="shared" si="2"/>
        <v>68250</v>
      </c>
      <c r="E179" s="8"/>
      <c r="F179" s="12"/>
    </row>
    <row r="180" spans="1:6" s="13" customFormat="1" ht="18" customHeight="1">
      <c r="A180" s="5">
        <v>45839</v>
      </c>
      <c r="B180" s="6">
        <v>24.25</v>
      </c>
      <c r="C180" s="6">
        <v>3</v>
      </c>
      <c r="D180" s="7">
        <f t="shared" si="2"/>
        <v>72750</v>
      </c>
      <c r="E180" s="8"/>
      <c r="F180" s="12"/>
    </row>
    <row r="181" spans="1:6" s="13" customFormat="1" ht="18" customHeight="1">
      <c r="A181" s="5">
        <v>45870</v>
      </c>
      <c r="B181" s="6">
        <v>24.55</v>
      </c>
      <c r="C181" s="6">
        <v>3</v>
      </c>
      <c r="D181" s="7">
        <f t="shared" si="2"/>
        <v>73650</v>
      </c>
      <c r="E181" s="8"/>
      <c r="F181" s="12"/>
    </row>
    <row r="182" spans="1:6" s="13" customFormat="1" ht="18" customHeight="1">
      <c r="A182" s="5">
        <v>45901</v>
      </c>
      <c r="B182" s="6">
        <v>23.4</v>
      </c>
      <c r="C182" s="6">
        <v>3</v>
      </c>
      <c r="D182" s="7">
        <f t="shared" si="2"/>
        <v>70199.999999999985</v>
      </c>
      <c r="E182" s="8"/>
      <c r="F182" s="12"/>
    </row>
    <row r="183" spans="1:6" s="13" customFormat="1" ht="18" customHeight="1">
      <c r="A183" s="5">
        <v>45931</v>
      </c>
      <c r="B183" s="6">
        <v>25.1</v>
      </c>
      <c r="C183" s="6">
        <v>3</v>
      </c>
      <c r="D183" s="7">
        <f t="shared" si="2"/>
        <v>75300.000000000015</v>
      </c>
      <c r="E183" s="8"/>
      <c r="F183" s="12"/>
    </row>
    <row r="184" spans="1:6" s="13" customFormat="1" ht="18" customHeight="1">
      <c r="A184" s="5">
        <v>45964</v>
      </c>
      <c r="B184" s="6">
        <v>25.6</v>
      </c>
      <c r="C184" s="6">
        <v>3</v>
      </c>
      <c r="D184" s="7">
        <f t="shared" si="2"/>
        <v>76800.000000000015</v>
      </c>
      <c r="E184" s="8"/>
      <c r="F184" s="12"/>
    </row>
    <row r="185" spans="1:6" s="13" customFormat="1" ht="18" customHeight="1">
      <c r="A185" s="5">
        <v>45993</v>
      </c>
      <c r="B185" s="6">
        <v>26.95</v>
      </c>
      <c r="C185" s="6">
        <v>2</v>
      </c>
      <c r="D185" s="7">
        <f t="shared" si="2"/>
        <v>53900</v>
      </c>
      <c r="E185" s="8"/>
      <c r="F185" s="12"/>
    </row>
    <row r="186" spans="1:6" s="13" customFormat="1" ht="18" customHeight="1">
      <c r="A186" s="5">
        <v>46024</v>
      </c>
      <c r="B186" s="6">
        <v>28.6</v>
      </c>
      <c r="C186" s="6">
        <v>2</v>
      </c>
      <c r="D186" s="7">
        <f t="shared" si="2"/>
        <v>57200</v>
      </c>
      <c r="E186" s="8"/>
      <c r="F186" s="12"/>
    </row>
    <row r="187" spans="1:6" s="13" customFormat="1" ht="18" customHeight="1">
      <c r="A187" s="5">
        <v>46055</v>
      </c>
      <c r="B187" s="6">
        <v>28.45</v>
      </c>
      <c r="C187" s="6">
        <v>2</v>
      </c>
      <c r="D187" s="7">
        <f t="shared" si="2"/>
        <v>56900</v>
      </c>
      <c r="E187" s="8"/>
      <c r="F187" s="12"/>
    </row>
    <row r="188" spans="1:6" s="13" customFormat="1" ht="18" customHeight="1">
      <c r="A188" s="5">
        <v>46083</v>
      </c>
      <c r="B188" s="6">
        <v>32.85</v>
      </c>
      <c r="C188" s="6">
        <v>2</v>
      </c>
      <c r="D188" s="7">
        <f t="shared" si="2"/>
        <v>65700</v>
      </c>
      <c r="E188" s="8"/>
      <c r="F188" s="12"/>
    </row>
    <row r="189" spans="1:6" s="13" customFormat="1" ht="18" customHeight="1">
      <c r="A189" s="5"/>
      <c r="B189" s="6"/>
      <c r="C189" s="6"/>
      <c r="D189" s="7"/>
      <c r="E189" s="11"/>
      <c r="F189" s="12"/>
    </row>
    <row r="190" spans="1:6" s="13" customFormat="1" ht="18" customHeight="1">
      <c r="A190" s="6" t="s">
        <v>9</v>
      </c>
      <c r="B190" s="6">
        <f>(B3*C3+B4*C4+B5*C5+B6*C6+B7*C7+B8*C8+B9*C9+B10*C10+B11*C11+B12*C12+B13*C13+B14*C14+B15*C15+B16*C16+B17*C17+B18*C18+B19*C19+B20*C20+B21*C21+B22*C22+B23*C23+B24*C24+B25*C25+B26*C26+B27*C27+B28*C28+B29*C29+B30*C30+B31*C31+B32*C32+B33*C33+B34*C34+B35*C35+B36*C36+B37*C37+B38*C38+B39*C39+B40*C40+B41*C41+B42*C42+B43*C43+B44*C44+B45*C45+B46*C46+B47*C47+B48*C48+B49*C49+B50*C50+B51*C51+B52*C52+B53*C53+B54*C54+B55*C55+B56*C56+B57*C57+B58*C58+B59*C59+B60*C60+B61*C61+B62*C62+B63*C63+B64*C64+B65*C65+B66*C66+B67*C67+B68*C68+B69*C69+B70*C70+B71*C71+B72*C72+B73*C73+B74*C74+B75*C75+B76*C76+B77*C77+B78*C78+B79*C79+B80*C80+B81*C81+B82*C82+B83*C83+B84*C84+B85*C85+B86*C86+B87*C87+B88*C88+B89*C89+B90*C90+B91*C91+B92*C92+B93*C93+B94*C94+B95*C95+B96*C96+B97*C97+B98*C98+B99*C99+B100*C100+B101*C101+B102*C102+B103*C103+B104*C104+B105*C105+B106*C106+B107*C107+B108*C108+B109*C109+B110*C110+B111*C111+B112*C112+B113*C113+B114*C114+B115*C115+B116*C116+B117*C117+B118*C118+B119*C119+B120*C120+B121*C121+B122*C122+B123*C123+B124*C124+B125*C125+B126*C126+B127*C127+B128*C128+B129*C129+B130*C130+B131*C131+B132*C132+B133*C133+B134*C134+B135*C135+B136*C136+B137*C137+B138*C138+B139*C139+B140*C140+B141*C141+B142*C142+B143*C143+B144*C144+B145*C145+B146*C146+B147*C147+B148*C148+B149*C149+B150*C150+B151*C151+B152*C152+B153*C153+B154*C154+B155*C155+B156*C156+B157*C157+B158*C158+B159*C159+B160*C160+B161*C161+B162*C162+B163*C163+B164*C164+B165*C165+B166*C166+B167*C167+B168*C168+B169*C169+B170*C170+B171*C171+B172*C172+B173*C173+B174*C174+B175*C175+B176*C176+B177*C177+B178*C178+B179*C179+B180*C180+B181*C181+B182*C182+B183*C183+B184*C184+B185*C185+B186*C186+B187*C187+B188*C188)/(C3+C4+C5+C6+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+C86+C87+C88+C89+C90+C91+C92+C93+C94+C95+C96+C97+C98+C99+C100+C101+C102+C103+C104+C105+C106+C107+C108+C109+C110+C111+C112+C113+C114+C115+C116+C117+C118+C119+C120+C121+C122+C123+C124+C125+C126+C127+C128+C129+C130+C131+C132+C133+C134+C135+C136+C137+C138+C139+C140+C141+C142+C143+C144+C145+C146+C147+C148+C149+C150+C151+C152+C153+C154+C155+C156+C157+C158+C159+C160+C161+C162+C163+C164+C165+C166+C167+C168+C169+C170+C171+C172+C173+C174+C175+C176+C177+C178+C179+C180+C181+C182+C183+C184+C185+C186+C187+C188)</f>
        <v>12.637368562954977</v>
      </c>
      <c r="C190" s="6">
        <f>SUM(C3:C188)</f>
        <v>1097.864</v>
      </c>
      <c r="D190" s="7">
        <f>SUM(D3:D189)</f>
        <v>13874112</v>
      </c>
      <c r="E190" s="11"/>
    </row>
    <row r="191" spans="1:6" s="13" customFormat="1" ht="18" customHeight="1">
      <c r="A191" s="6" t="s">
        <v>10</v>
      </c>
      <c r="B191" s="6"/>
      <c r="C191" s="6" t="s">
        <v>40</v>
      </c>
      <c r="D191" s="7" t="s">
        <v>41</v>
      </c>
      <c r="E191" s="11"/>
      <c r="F191" s="12"/>
    </row>
    <row r="192" spans="1:6" s="13" customFormat="1" ht="18" customHeight="1">
      <c r="A192" s="19" t="s">
        <v>11</v>
      </c>
      <c r="B192" s="19"/>
      <c r="C192" s="20">
        <v>1407701</v>
      </c>
      <c r="D192" s="21"/>
      <c r="E192" s="22"/>
      <c r="F192" s="12"/>
    </row>
    <row r="193" spans="1:5" s="9" customFormat="1" ht="18" customHeight="1">
      <c r="A193" s="14" t="s">
        <v>12</v>
      </c>
      <c r="B193" s="15"/>
      <c r="C193" s="15"/>
      <c r="D193" s="15"/>
      <c r="E193" s="16"/>
    </row>
    <row r="194" spans="1:5" s="9" customFormat="1" ht="18" customHeight="1">
      <c r="A194" s="14" t="s">
        <v>0</v>
      </c>
      <c r="B194" s="15"/>
      <c r="C194" s="15"/>
      <c r="D194" s="15"/>
      <c r="E194" s="15"/>
    </row>
    <row r="195" spans="1:5" s="9" customFormat="1" ht="18" customHeight="1">
      <c r="A195" s="14" t="s">
        <v>1</v>
      </c>
      <c r="B195" s="15"/>
      <c r="C195" s="15"/>
      <c r="D195" s="15"/>
      <c r="E195" s="15"/>
    </row>
    <row r="196" spans="1:5" s="9" customFormat="1" ht="18" customHeight="1">
      <c r="A196" s="14" t="s">
        <v>13</v>
      </c>
      <c r="B196" s="15"/>
      <c r="C196" s="15"/>
      <c r="D196" s="15"/>
      <c r="E196" s="15"/>
    </row>
    <row r="197" spans="1:5" s="9" customFormat="1" ht="18" customHeight="1">
      <c r="A197" s="14" t="s">
        <v>14</v>
      </c>
      <c r="B197" s="15"/>
      <c r="C197" s="15"/>
      <c r="D197" s="15"/>
      <c r="E197" s="15"/>
    </row>
    <row r="198" spans="1:5" s="9" customFormat="1" ht="18" customHeight="1">
      <c r="A198" s="14" t="s">
        <v>15</v>
      </c>
      <c r="B198" s="15"/>
      <c r="C198" s="15"/>
      <c r="D198" s="15"/>
      <c r="E198" s="15"/>
    </row>
    <row r="199" spans="1:5" s="9" customFormat="1" ht="18" customHeight="1">
      <c r="A199" s="14" t="s">
        <v>16</v>
      </c>
      <c r="B199" s="15"/>
      <c r="C199" s="15"/>
      <c r="D199" s="15"/>
      <c r="E199" s="15"/>
    </row>
    <row r="200" spans="1:5" s="9" customFormat="1" ht="18" customHeight="1">
      <c r="A200" s="14" t="s">
        <v>17</v>
      </c>
      <c r="B200" s="15"/>
      <c r="C200" s="15"/>
      <c r="D200" s="15"/>
      <c r="E200" s="15"/>
    </row>
    <row r="201" spans="1:5" s="9" customFormat="1" ht="18" customHeight="1">
      <c r="A201" s="14" t="s">
        <v>18</v>
      </c>
      <c r="B201" s="15"/>
      <c r="C201" s="15"/>
      <c r="D201" s="15"/>
      <c r="E201" s="15"/>
    </row>
    <row r="202" spans="1:5" s="9" customFormat="1" ht="18" customHeight="1">
      <c r="A202" s="14" t="s">
        <v>19</v>
      </c>
      <c r="B202" s="15"/>
      <c r="C202" s="15"/>
      <c r="D202" s="15"/>
      <c r="E202" s="15"/>
    </row>
    <row r="203" spans="1:5" s="9" customFormat="1" ht="18" customHeight="1">
      <c r="A203" s="14" t="s">
        <v>20</v>
      </c>
      <c r="B203" s="15"/>
      <c r="C203" s="15"/>
      <c r="D203" s="15"/>
      <c r="E203" s="15"/>
    </row>
    <row r="204" spans="1:5" s="9" customFormat="1" ht="18" customHeight="1">
      <c r="A204" s="14" t="s">
        <v>21</v>
      </c>
      <c r="B204" s="15"/>
      <c r="C204" s="15"/>
      <c r="D204" s="15"/>
      <c r="E204" s="15"/>
    </row>
    <row r="205" spans="1:5" s="9" customFormat="1" ht="18" customHeight="1">
      <c r="A205" s="14" t="s">
        <v>22</v>
      </c>
      <c r="B205" s="15"/>
      <c r="C205" s="15"/>
      <c r="D205" s="15"/>
      <c r="E205" s="15"/>
    </row>
    <row r="206" spans="1:5" s="9" customFormat="1" ht="18" customHeight="1">
      <c r="A206" s="14" t="s">
        <v>23</v>
      </c>
      <c r="B206" s="15"/>
      <c r="C206" s="15"/>
      <c r="D206" s="15"/>
      <c r="E206" s="15"/>
    </row>
    <row r="207" spans="1:5" ht="18" customHeight="1">
      <c r="A207" s="14" t="s">
        <v>24</v>
      </c>
      <c r="B207" s="15"/>
      <c r="C207" s="15"/>
      <c r="D207" s="15"/>
      <c r="E207" s="15"/>
    </row>
    <row r="208" spans="1:5" ht="18" customHeight="1">
      <c r="A208" s="14" t="s">
        <v>25</v>
      </c>
      <c r="B208" s="15"/>
      <c r="C208" s="15"/>
      <c r="D208" s="15"/>
      <c r="E208" s="15"/>
    </row>
    <row r="209" spans="1:5" ht="18" customHeight="1">
      <c r="A209" s="14" t="s">
        <v>26</v>
      </c>
      <c r="B209" s="15"/>
      <c r="C209" s="15"/>
      <c r="D209" s="15"/>
      <c r="E209" s="15"/>
    </row>
    <row r="210" spans="1:5" ht="18" customHeight="1">
      <c r="A210" s="14" t="s">
        <v>27</v>
      </c>
      <c r="B210" s="15"/>
      <c r="C210" s="15"/>
      <c r="D210" s="15"/>
      <c r="E210" s="15"/>
    </row>
    <row r="211" spans="1:5" ht="18" customHeight="1">
      <c r="A211" s="14" t="s">
        <v>28</v>
      </c>
      <c r="B211" s="15"/>
      <c r="C211" s="15"/>
      <c r="D211" s="15"/>
      <c r="E211" s="15"/>
    </row>
    <row r="212" spans="1:5" ht="18" customHeight="1">
      <c r="A212" s="14" t="s">
        <v>29</v>
      </c>
      <c r="B212" s="15"/>
      <c r="C212" s="15"/>
      <c r="D212" s="15"/>
      <c r="E212" s="15"/>
    </row>
    <row r="213" spans="1:5" ht="18" customHeight="1">
      <c r="A213" s="14" t="s">
        <v>30</v>
      </c>
      <c r="B213" s="15"/>
      <c r="C213" s="15"/>
      <c r="D213" s="15"/>
      <c r="E213" s="15"/>
    </row>
    <row r="214" spans="1:5" ht="18" customHeight="1">
      <c r="A214" s="14" t="s">
        <v>31</v>
      </c>
      <c r="B214" s="15"/>
      <c r="C214" s="15"/>
      <c r="D214" s="15"/>
      <c r="E214" s="15"/>
    </row>
    <row r="215" spans="1:5" ht="18" customHeight="1">
      <c r="A215" s="14" t="s">
        <v>32</v>
      </c>
      <c r="B215" s="15"/>
      <c r="C215" s="15"/>
      <c r="D215" s="15"/>
      <c r="E215" s="15"/>
    </row>
    <row r="216" spans="1:5" ht="18" customHeight="1">
      <c r="A216" s="14" t="s">
        <v>33</v>
      </c>
      <c r="B216" s="15"/>
      <c r="C216" s="15"/>
      <c r="D216" s="15"/>
      <c r="E216" s="15"/>
    </row>
    <row r="217" spans="1:5" ht="18" customHeight="1">
      <c r="A217" s="14" t="s">
        <v>34</v>
      </c>
      <c r="B217" s="15"/>
      <c r="C217" s="15"/>
      <c r="D217" s="15"/>
      <c r="E217" s="15"/>
    </row>
    <row r="218" spans="1:5" ht="18" customHeight="1">
      <c r="A218" s="14" t="s">
        <v>35</v>
      </c>
      <c r="B218" s="15"/>
      <c r="C218" s="15"/>
      <c r="D218" s="15"/>
      <c r="E218" s="15"/>
    </row>
    <row r="219" spans="1:5">
      <c r="A219" s="14" t="s">
        <v>36</v>
      </c>
      <c r="B219" s="15"/>
      <c r="C219" s="15"/>
      <c r="D219" s="15"/>
      <c r="E219" s="15"/>
    </row>
    <row r="220" spans="1:5">
      <c r="A220" s="14" t="s">
        <v>37</v>
      </c>
      <c r="B220" s="15"/>
      <c r="C220" s="15"/>
      <c r="D220" s="15"/>
      <c r="E220" s="15"/>
    </row>
    <row r="221" spans="1:5">
      <c r="A221" s="14" t="s">
        <v>38</v>
      </c>
      <c r="B221" s="15"/>
      <c r="C221" s="15"/>
      <c r="D221" s="15"/>
      <c r="E221" s="15"/>
    </row>
    <row r="222" spans="1:5">
      <c r="A222" s="14" t="s">
        <v>39</v>
      </c>
      <c r="B222" s="15"/>
      <c r="C222" s="15"/>
      <c r="D222" s="15"/>
      <c r="E222" s="15"/>
    </row>
  </sheetData>
  <mergeCells count="1">
    <mergeCell ref="A1:E1"/>
  </mergeCells>
  <phoneticPr fontId="1" type="noConversion"/>
  <printOptions horizontalCentered="1"/>
  <pageMargins left="0.70866141732283472" right="0.70866141732283472" top="0.19685039370078741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D08C-1159-488C-85F0-75AF77B49774}">
  <dimension ref="A1:IV49"/>
  <sheetViews>
    <sheetView topLeftCell="A37" workbookViewId="0">
      <selection activeCell="J11" sqref="J11"/>
    </sheetView>
  </sheetViews>
  <sheetFormatPr defaultRowHeight="16.2"/>
  <cols>
    <col min="1" max="1" width="3.6640625" style="28" customWidth="1"/>
    <col min="2" max="2" width="3.88671875" style="28" customWidth="1"/>
    <col min="3" max="3" width="4" style="28" customWidth="1"/>
    <col min="4" max="4" width="27.21875" style="28" customWidth="1"/>
    <col min="5" max="5" width="14.6640625" style="40" customWidth="1"/>
    <col min="6" max="6" width="14.77734375" style="40" customWidth="1"/>
    <col min="7" max="7" width="15.33203125" style="28" customWidth="1"/>
    <col min="8" max="8" width="8.88671875" style="28"/>
    <col min="9" max="9" width="9.44140625" style="28" bestFit="1" customWidth="1"/>
    <col min="10" max="256" width="8.88671875" style="28"/>
    <col min="257" max="257" width="3.6640625" style="28" customWidth="1"/>
    <col min="258" max="258" width="3.88671875" style="28" customWidth="1"/>
    <col min="259" max="259" width="4" style="28" customWidth="1"/>
    <col min="260" max="260" width="27.21875" style="28" customWidth="1"/>
    <col min="261" max="261" width="14.6640625" style="28" customWidth="1"/>
    <col min="262" max="262" width="14.77734375" style="28" customWidth="1"/>
    <col min="263" max="263" width="15.33203125" style="28" customWidth="1"/>
    <col min="264" max="264" width="8.88671875" style="28"/>
    <col min="265" max="265" width="9.44140625" style="28" bestFit="1" customWidth="1"/>
    <col min="266" max="512" width="8.88671875" style="28"/>
    <col min="513" max="513" width="3.6640625" style="28" customWidth="1"/>
    <col min="514" max="514" width="3.88671875" style="28" customWidth="1"/>
    <col min="515" max="515" width="4" style="28" customWidth="1"/>
    <col min="516" max="516" width="27.21875" style="28" customWidth="1"/>
    <col min="517" max="517" width="14.6640625" style="28" customWidth="1"/>
    <col min="518" max="518" width="14.77734375" style="28" customWidth="1"/>
    <col min="519" max="519" width="15.33203125" style="28" customWidth="1"/>
    <col min="520" max="520" width="8.88671875" style="28"/>
    <col min="521" max="521" width="9.44140625" style="28" bestFit="1" customWidth="1"/>
    <col min="522" max="768" width="8.88671875" style="28"/>
    <col min="769" max="769" width="3.6640625" style="28" customWidth="1"/>
    <col min="770" max="770" width="3.88671875" style="28" customWidth="1"/>
    <col min="771" max="771" width="4" style="28" customWidth="1"/>
    <col min="772" max="772" width="27.21875" style="28" customWidth="1"/>
    <col min="773" max="773" width="14.6640625" style="28" customWidth="1"/>
    <col min="774" max="774" width="14.77734375" style="28" customWidth="1"/>
    <col min="775" max="775" width="15.33203125" style="28" customWidth="1"/>
    <col min="776" max="776" width="8.88671875" style="28"/>
    <col min="777" max="777" width="9.44140625" style="28" bestFit="1" customWidth="1"/>
    <col min="778" max="1024" width="8.88671875" style="28"/>
    <col min="1025" max="1025" width="3.6640625" style="28" customWidth="1"/>
    <col min="1026" max="1026" width="3.88671875" style="28" customWidth="1"/>
    <col min="1027" max="1027" width="4" style="28" customWidth="1"/>
    <col min="1028" max="1028" width="27.21875" style="28" customWidth="1"/>
    <col min="1029" max="1029" width="14.6640625" style="28" customWidth="1"/>
    <col min="1030" max="1030" width="14.77734375" style="28" customWidth="1"/>
    <col min="1031" max="1031" width="15.33203125" style="28" customWidth="1"/>
    <col min="1032" max="1032" width="8.88671875" style="28"/>
    <col min="1033" max="1033" width="9.44140625" style="28" bestFit="1" customWidth="1"/>
    <col min="1034" max="1280" width="8.88671875" style="28"/>
    <col min="1281" max="1281" width="3.6640625" style="28" customWidth="1"/>
    <col min="1282" max="1282" width="3.88671875" style="28" customWidth="1"/>
    <col min="1283" max="1283" width="4" style="28" customWidth="1"/>
    <col min="1284" max="1284" width="27.21875" style="28" customWidth="1"/>
    <col min="1285" max="1285" width="14.6640625" style="28" customWidth="1"/>
    <col min="1286" max="1286" width="14.77734375" style="28" customWidth="1"/>
    <col min="1287" max="1287" width="15.33203125" style="28" customWidth="1"/>
    <col min="1288" max="1288" width="8.88671875" style="28"/>
    <col min="1289" max="1289" width="9.44140625" style="28" bestFit="1" customWidth="1"/>
    <col min="1290" max="1536" width="8.88671875" style="28"/>
    <col min="1537" max="1537" width="3.6640625" style="28" customWidth="1"/>
    <col min="1538" max="1538" width="3.88671875" style="28" customWidth="1"/>
    <col min="1539" max="1539" width="4" style="28" customWidth="1"/>
    <col min="1540" max="1540" width="27.21875" style="28" customWidth="1"/>
    <col min="1541" max="1541" width="14.6640625" style="28" customWidth="1"/>
    <col min="1542" max="1542" width="14.77734375" style="28" customWidth="1"/>
    <col min="1543" max="1543" width="15.33203125" style="28" customWidth="1"/>
    <col min="1544" max="1544" width="8.88671875" style="28"/>
    <col min="1545" max="1545" width="9.44140625" style="28" bestFit="1" customWidth="1"/>
    <col min="1546" max="1792" width="8.88671875" style="28"/>
    <col min="1793" max="1793" width="3.6640625" style="28" customWidth="1"/>
    <col min="1794" max="1794" width="3.88671875" style="28" customWidth="1"/>
    <col min="1795" max="1795" width="4" style="28" customWidth="1"/>
    <col min="1796" max="1796" width="27.21875" style="28" customWidth="1"/>
    <col min="1797" max="1797" width="14.6640625" style="28" customWidth="1"/>
    <col min="1798" max="1798" width="14.77734375" style="28" customWidth="1"/>
    <col min="1799" max="1799" width="15.33203125" style="28" customWidth="1"/>
    <col min="1800" max="1800" width="8.88671875" style="28"/>
    <col min="1801" max="1801" width="9.44140625" style="28" bestFit="1" customWidth="1"/>
    <col min="1802" max="2048" width="8.88671875" style="28"/>
    <col min="2049" max="2049" width="3.6640625" style="28" customWidth="1"/>
    <col min="2050" max="2050" width="3.88671875" style="28" customWidth="1"/>
    <col min="2051" max="2051" width="4" style="28" customWidth="1"/>
    <col min="2052" max="2052" width="27.21875" style="28" customWidth="1"/>
    <col min="2053" max="2053" width="14.6640625" style="28" customWidth="1"/>
    <col min="2054" max="2054" width="14.77734375" style="28" customWidth="1"/>
    <col min="2055" max="2055" width="15.33203125" style="28" customWidth="1"/>
    <col min="2056" max="2056" width="8.88671875" style="28"/>
    <col min="2057" max="2057" width="9.44140625" style="28" bestFit="1" customWidth="1"/>
    <col min="2058" max="2304" width="8.88671875" style="28"/>
    <col min="2305" max="2305" width="3.6640625" style="28" customWidth="1"/>
    <col min="2306" max="2306" width="3.88671875" style="28" customWidth="1"/>
    <col min="2307" max="2307" width="4" style="28" customWidth="1"/>
    <col min="2308" max="2308" width="27.21875" style="28" customWidth="1"/>
    <col min="2309" max="2309" width="14.6640625" style="28" customWidth="1"/>
    <col min="2310" max="2310" width="14.77734375" style="28" customWidth="1"/>
    <col min="2311" max="2311" width="15.33203125" style="28" customWidth="1"/>
    <col min="2312" max="2312" width="8.88671875" style="28"/>
    <col min="2313" max="2313" width="9.44140625" style="28" bestFit="1" customWidth="1"/>
    <col min="2314" max="2560" width="8.88671875" style="28"/>
    <col min="2561" max="2561" width="3.6640625" style="28" customWidth="1"/>
    <col min="2562" max="2562" width="3.88671875" style="28" customWidth="1"/>
    <col min="2563" max="2563" width="4" style="28" customWidth="1"/>
    <col min="2564" max="2564" width="27.21875" style="28" customWidth="1"/>
    <col min="2565" max="2565" width="14.6640625" style="28" customWidth="1"/>
    <col min="2566" max="2566" width="14.77734375" style="28" customWidth="1"/>
    <col min="2567" max="2567" width="15.33203125" style="28" customWidth="1"/>
    <col min="2568" max="2568" width="8.88671875" style="28"/>
    <col min="2569" max="2569" width="9.44140625" style="28" bestFit="1" customWidth="1"/>
    <col min="2570" max="2816" width="8.88671875" style="28"/>
    <col min="2817" max="2817" width="3.6640625" style="28" customWidth="1"/>
    <col min="2818" max="2818" width="3.88671875" style="28" customWidth="1"/>
    <col min="2819" max="2819" width="4" style="28" customWidth="1"/>
    <col min="2820" max="2820" width="27.21875" style="28" customWidth="1"/>
    <col min="2821" max="2821" width="14.6640625" style="28" customWidth="1"/>
    <col min="2822" max="2822" width="14.77734375" style="28" customWidth="1"/>
    <col min="2823" max="2823" width="15.33203125" style="28" customWidth="1"/>
    <col min="2824" max="2824" width="8.88671875" style="28"/>
    <col min="2825" max="2825" width="9.44140625" style="28" bestFit="1" customWidth="1"/>
    <col min="2826" max="3072" width="8.88671875" style="28"/>
    <col min="3073" max="3073" width="3.6640625" style="28" customWidth="1"/>
    <col min="3074" max="3074" width="3.88671875" style="28" customWidth="1"/>
    <col min="3075" max="3075" width="4" style="28" customWidth="1"/>
    <col min="3076" max="3076" width="27.21875" style="28" customWidth="1"/>
    <col min="3077" max="3077" width="14.6640625" style="28" customWidth="1"/>
    <col min="3078" max="3078" width="14.77734375" style="28" customWidth="1"/>
    <col min="3079" max="3079" width="15.33203125" style="28" customWidth="1"/>
    <col min="3080" max="3080" width="8.88671875" style="28"/>
    <col min="3081" max="3081" width="9.44140625" style="28" bestFit="1" customWidth="1"/>
    <col min="3082" max="3328" width="8.88671875" style="28"/>
    <col min="3329" max="3329" width="3.6640625" style="28" customWidth="1"/>
    <col min="3330" max="3330" width="3.88671875" style="28" customWidth="1"/>
    <col min="3331" max="3331" width="4" style="28" customWidth="1"/>
    <col min="3332" max="3332" width="27.21875" style="28" customWidth="1"/>
    <col min="3333" max="3333" width="14.6640625" style="28" customWidth="1"/>
    <col min="3334" max="3334" width="14.77734375" style="28" customWidth="1"/>
    <col min="3335" max="3335" width="15.33203125" style="28" customWidth="1"/>
    <col min="3336" max="3336" width="8.88671875" style="28"/>
    <col min="3337" max="3337" width="9.44140625" style="28" bestFit="1" customWidth="1"/>
    <col min="3338" max="3584" width="8.88671875" style="28"/>
    <col min="3585" max="3585" width="3.6640625" style="28" customWidth="1"/>
    <col min="3586" max="3586" width="3.88671875" style="28" customWidth="1"/>
    <col min="3587" max="3587" width="4" style="28" customWidth="1"/>
    <col min="3588" max="3588" width="27.21875" style="28" customWidth="1"/>
    <col min="3589" max="3589" width="14.6640625" style="28" customWidth="1"/>
    <col min="3590" max="3590" width="14.77734375" style="28" customWidth="1"/>
    <col min="3591" max="3591" width="15.33203125" style="28" customWidth="1"/>
    <col min="3592" max="3592" width="8.88671875" style="28"/>
    <col min="3593" max="3593" width="9.44140625" style="28" bestFit="1" customWidth="1"/>
    <col min="3594" max="3840" width="8.88671875" style="28"/>
    <col min="3841" max="3841" width="3.6640625" style="28" customWidth="1"/>
    <col min="3842" max="3842" width="3.88671875" style="28" customWidth="1"/>
    <col min="3843" max="3843" width="4" style="28" customWidth="1"/>
    <col min="3844" max="3844" width="27.21875" style="28" customWidth="1"/>
    <col min="3845" max="3845" width="14.6640625" style="28" customWidth="1"/>
    <col min="3846" max="3846" width="14.77734375" style="28" customWidth="1"/>
    <col min="3847" max="3847" width="15.33203125" style="28" customWidth="1"/>
    <col min="3848" max="3848" width="8.88671875" style="28"/>
    <col min="3849" max="3849" width="9.44140625" style="28" bestFit="1" customWidth="1"/>
    <col min="3850" max="4096" width="8.88671875" style="28"/>
    <col min="4097" max="4097" width="3.6640625" style="28" customWidth="1"/>
    <col min="4098" max="4098" width="3.88671875" style="28" customWidth="1"/>
    <col min="4099" max="4099" width="4" style="28" customWidth="1"/>
    <col min="4100" max="4100" width="27.21875" style="28" customWidth="1"/>
    <col min="4101" max="4101" width="14.6640625" style="28" customWidth="1"/>
    <col min="4102" max="4102" width="14.77734375" style="28" customWidth="1"/>
    <col min="4103" max="4103" width="15.33203125" style="28" customWidth="1"/>
    <col min="4104" max="4104" width="8.88671875" style="28"/>
    <col min="4105" max="4105" width="9.44140625" style="28" bestFit="1" customWidth="1"/>
    <col min="4106" max="4352" width="8.88671875" style="28"/>
    <col min="4353" max="4353" width="3.6640625" style="28" customWidth="1"/>
    <col min="4354" max="4354" width="3.88671875" style="28" customWidth="1"/>
    <col min="4355" max="4355" width="4" style="28" customWidth="1"/>
    <col min="4356" max="4356" width="27.21875" style="28" customWidth="1"/>
    <col min="4357" max="4357" width="14.6640625" style="28" customWidth="1"/>
    <col min="4358" max="4358" width="14.77734375" style="28" customWidth="1"/>
    <col min="4359" max="4359" width="15.33203125" style="28" customWidth="1"/>
    <col min="4360" max="4360" width="8.88671875" style="28"/>
    <col min="4361" max="4361" width="9.44140625" style="28" bestFit="1" customWidth="1"/>
    <col min="4362" max="4608" width="8.88671875" style="28"/>
    <col min="4609" max="4609" width="3.6640625" style="28" customWidth="1"/>
    <col min="4610" max="4610" width="3.88671875" style="28" customWidth="1"/>
    <col min="4611" max="4611" width="4" style="28" customWidth="1"/>
    <col min="4612" max="4612" width="27.21875" style="28" customWidth="1"/>
    <col min="4613" max="4613" width="14.6640625" style="28" customWidth="1"/>
    <col min="4614" max="4614" width="14.77734375" style="28" customWidth="1"/>
    <col min="4615" max="4615" width="15.33203125" style="28" customWidth="1"/>
    <col min="4616" max="4616" width="8.88671875" style="28"/>
    <col min="4617" max="4617" width="9.44140625" style="28" bestFit="1" customWidth="1"/>
    <col min="4618" max="4864" width="8.88671875" style="28"/>
    <col min="4865" max="4865" width="3.6640625" style="28" customWidth="1"/>
    <col min="4866" max="4866" width="3.88671875" style="28" customWidth="1"/>
    <col min="4867" max="4867" width="4" style="28" customWidth="1"/>
    <col min="4868" max="4868" width="27.21875" style="28" customWidth="1"/>
    <col min="4869" max="4869" width="14.6640625" style="28" customWidth="1"/>
    <col min="4870" max="4870" width="14.77734375" style="28" customWidth="1"/>
    <col min="4871" max="4871" width="15.33203125" style="28" customWidth="1"/>
    <col min="4872" max="4872" width="8.88671875" style="28"/>
    <col min="4873" max="4873" width="9.44140625" style="28" bestFit="1" customWidth="1"/>
    <col min="4874" max="5120" width="8.88671875" style="28"/>
    <col min="5121" max="5121" width="3.6640625" style="28" customWidth="1"/>
    <col min="5122" max="5122" width="3.88671875" style="28" customWidth="1"/>
    <col min="5123" max="5123" width="4" style="28" customWidth="1"/>
    <col min="5124" max="5124" width="27.21875" style="28" customWidth="1"/>
    <col min="5125" max="5125" width="14.6640625" style="28" customWidth="1"/>
    <col min="5126" max="5126" width="14.77734375" style="28" customWidth="1"/>
    <col min="5127" max="5127" width="15.33203125" style="28" customWidth="1"/>
    <col min="5128" max="5128" width="8.88671875" style="28"/>
    <col min="5129" max="5129" width="9.44140625" style="28" bestFit="1" customWidth="1"/>
    <col min="5130" max="5376" width="8.88671875" style="28"/>
    <col min="5377" max="5377" width="3.6640625" style="28" customWidth="1"/>
    <col min="5378" max="5378" width="3.88671875" style="28" customWidth="1"/>
    <col min="5379" max="5379" width="4" style="28" customWidth="1"/>
    <col min="5380" max="5380" width="27.21875" style="28" customWidth="1"/>
    <col min="5381" max="5381" width="14.6640625" style="28" customWidth="1"/>
    <col min="5382" max="5382" width="14.77734375" style="28" customWidth="1"/>
    <col min="5383" max="5383" width="15.33203125" style="28" customWidth="1"/>
    <col min="5384" max="5384" width="8.88671875" style="28"/>
    <col min="5385" max="5385" width="9.44140625" style="28" bestFit="1" customWidth="1"/>
    <col min="5386" max="5632" width="8.88671875" style="28"/>
    <col min="5633" max="5633" width="3.6640625" style="28" customWidth="1"/>
    <col min="5634" max="5634" width="3.88671875" style="28" customWidth="1"/>
    <col min="5635" max="5635" width="4" style="28" customWidth="1"/>
    <col min="5636" max="5636" width="27.21875" style="28" customWidth="1"/>
    <col min="5637" max="5637" width="14.6640625" style="28" customWidth="1"/>
    <col min="5638" max="5638" width="14.77734375" style="28" customWidth="1"/>
    <col min="5639" max="5639" width="15.33203125" style="28" customWidth="1"/>
    <col min="5640" max="5640" width="8.88671875" style="28"/>
    <col min="5641" max="5641" width="9.44140625" style="28" bestFit="1" customWidth="1"/>
    <col min="5642" max="5888" width="8.88671875" style="28"/>
    <col min="5889" max="5889" width="3.6640625" style="28" customWidth="1"/>
    <col min="5890" max="5890" width="3.88671875" style="28" customWidth="1"/>
    <col min="5891" max="5891" width="4" style="28" customWidth="1"/>
    <col min="5892" max="5892" width="27.21875" style="28" customWidth="1"/>
    <col min="5893" max="5893" width="14.6640625" style="28" customWidth="1"/>
    <col min="5894" max="5894" width="14.77734375" style="28" customWidth="1"/>
    <col min="5895" max="5895" width="15.33203125" style="28" customWidth="1"/>
    <col min="5896" max="5896" width="8.88671875" style="28"/>
    <col min="5897" max="5897" width="9.44140625" style="28" bestFit="1" customWidth="1"/>
    <col min="5898" max="6144" width="8.88671875" style="28"/>
    <col min="6145" max="6145" width="3.6640625" style="28" customWidth="1"/>
    <col min="6146" max="6146" width="3.88671875" style="28" customWidth="1"/>
    <col min="6147" max="6147" width="4" style="28" customWidth="1"/>
    <col min="6148" max="6148" width="27.21875" style="28" customWidth="1"/>
    <col min="6149" max="6149" width="14.6640625" style="28" customWidth="1"/>
    <col min="6150" max="6150" width="14.77734375" style="28" customWidth="1"/>
    <col min="6151" max="6151" width="15.33203125" style="28" customWidth="1"/>
    <col min="6152" max="6152" width="8.88671875" style="28"/>
    <col min="6153" max="6153" width="9.44140625" style="28" bestFit="1" customWidth="1"/>
    <col min="6154" max="6400" width="8.88671875" style="28"/>
    <col min="6401" max="6401" width="3.6640625" style="28" customWidth="1"/>
    <col min="6402" max="6402" width="3.88671875" style="28" customWidth="1"/>
    <col min="6403" max="6403" width="4" style="28" customWidth="1"/>
    <col min="6404" max="6404" width="27.21875" style="28" customWidth="1"/>
    <col min="6405" max="6405" width="14.6640625" style="28" customWidth="1"/>
    <col min="6406" max="6406" width="14.77734375" style="28" customWidth="1"/>
    <col min="6407" max="6407" width="15.33203125" style="28" customWidth="1"/>
    <col min="6408" max="6408" width="8.88671875" style="28"/>
    <col min="6409" max="6409" width="9.44140625" style="28" bestFit="1" customWidth="1"/>
    <col min="6410" max="6656" width="8.88671875" style="28"/>
    <col min="6657" max="6657" width="3.6640625" style="28" customWidth="1"/>
    <col min="6658" max="6658" width="3.88671875" style="28" customWidth="1"/>
    <col min="6659" max="6659" width="4" style="28" customWidth="1"/>
    <col min="6660" max="6660" width="27.21875" style="28" customWidth="1"/>
    <col min="6661" max="6661" width="14.6640625" style="28" customWidth="1"/>
    <col min="6662" max="6662" width="14.77734375" style="28" customWidth="1"/>
    <col min="6663" max="6663" width="15.33203125" style="28" customWidth="1"/>
    <col min="6664" max="6664" width="8.88671875" style="28"/>
    <col min="6665" max="6665" width="9.44140625" style="28" bestFit="1" customWidth="1"/>
    <col min="6666" max="6912" width="8.88671875" style="28"/>
    <col min="6913" max="6913" width="3.6640625" style="28" customWidth="1"/>
    <col min="6914" max="6914" width="3.88671875" style="28" customWidth="1"/>
    <col min="6915" max="6915" width="4" style="28" customWidth="1"/>
    <col min="6916" max="6916" width="27.21875" style="28" customWidth="1"/>
    <col min="6917" max="6917" width="14.6640625" style="28" customWidth="1"/>
    <col min="6918" max="6918" width="14.77734375" style="28" customWidth="1"/>
    <col min="6919" max="6919" width="15.33203125" style="28" customWidth="1"/>
    <col min="6920" max="6920" width="8.88671875" style="28"/>
    <col min="6921" max="6921" width="9.44140625" style="28" bestFit="1" customWidth="1"/>
    <col min="6922" max="7168" width="8.88671875" style="28"/>
    <col min="7169" max="7169" width="3.6640625" style="28" customWidth="1"/>
    <col min="7170" max="7170" width="3.88671875" style="28" customWidth="1"/>
    <col min="7171" max="7171" width="4" style="28" customWidth="1"/>
    <col min="7172" max="7172" width="27.21875" style="28" customWidth="1"/>
    <col min="7173" max="7173" width="14.6640625" style="28" customWidth="1"/>
    <col min="7174" max="7174" width="14.77734375" style="28" customWidth="1"/>
    <col min="7175" max="7175" width="15.33203125" style="28" customWidth="1"/>
    <col min="7176" max="7176" width="8.88671875" style="28"/>
    <col min="7177" max="7177" width="9.44140625" style="28" bestFit="1" customWidth="1"/>
    <col min="7178" max="7424" width="8.88671875" style="28"/>
    <col min="7425" max="7425" width="3.6640625" style="28" customWidth="1"/>
    <col min="7426" max="7426" width="3.88671875" style="28" customWidth="1"/>
    <col min="7427" max="7427" width="4" style="28" customWidth="1"/>
    <col min="7428" max="7428" width="27.21875" style="28" customWidth="1"/>
    <col min="7429" max="7429" width="14.6640625" style="28" customWidth="1"/>
    <col min="7430" max="7430" width="14.77734375" style="28" customWidth="1"/>
    <col min="7431" max="7431" width="15.33203125" style="28" customWidth="1"/>
    <col min="7432" max="7432" width="8.88671875" style="28"/>
    <col min="7433" max="7433" width="9.44140625" style="28" bestFit="1" customWidth="1"/>
    <col min="7434" max="7680" width="8.88671875" style="28"/>
    <col min="7681" max="7681" width="3.6640625" style="28" customWidth="1"/>
    <col min="7682" max="7682" width="3.88671875" style="28" customWidth="1"/>
    <col min="7683" max="7683" width="4" style="28" customWidth="1"/>
    <col min="7684" max="7684" width="27.21875" style="28" customWidth="1"/>
    <col min="7685" max="7685" width="14.6640625" style="28" customWidth="1"/>
    <col min="7686" max="7686" width="14.77734375" style="28" customWidth="1"/>
    <col min="7687" max="7687" width="15.33203125" style="28" customWidth="1"/>
    <col min="7688" max="7688" width="8.88671875" style="28"/>
    <col min="7689" max="7689" width="9.44140625" style="28" bestFit="1" customWidth="1"/>
    <col min="7690" max="7936" width="8.88671875" style="28"/>
    <col min="7937" max="7937" width="3.6640625" style="28" customWidth="1"/>
    <col min="7938" max="7938" width="3.88671875" style="28" customWidth="1"/>
    <col min="7939" max="7939" width="4" style="28" customWidth="1"/>
    <col min="7940" max="7940" width="27.21875" style="28" customWidth="1"/>
    <col min="7941" max="7941" width="14.6640625" style="28" customWidth="1"/>
    <col min="7942" max="7942" width="14.77734375" style="28" customWidth="1"/>
    <col min="7943" max="7943" width="15.33203125" style="28" customWidth="1"/>
    <col min="7944" max="7944" width="8.88671875" style="28"/>
    <col min="7945" max="7945" width="9.44140625" style="28" bestFit="1" customWidth="1"/>
    <col min="7946" max="8192" width="8.88671875" style="28"/>
    <col min="8193" max="8193" width="3.6640625" style="28" customWidth="1"/>
    <col min="8194" max="8194" width="3.88671875" style="28" customWidth="1"/>
    <col min="8195" max="8195" width="4" style="28" customWidth="1"/>
    <col min="8196" max="8196" width="27.21875" style="28" customWidth="1"/>
    <col min="8197" max="8197" width="14.6640625" style="28" customWidth="1"/>
    <col min="8198" max="8198" width="14.77734375" style="28" customWidth="1"/>
    <col min="8199" max="8199" width="15.33203125" style="28" customWidth="1"/>
    <col min="8200" max="8200" width="8.88671875" style="28"/>
    <col min="8201" max="8201" width="9.44140625" style="28" bestFit="1" customWidth="1"/>
    <col min="8202" max="8448" width="8.88671875" style="28"/>
    <col min="8449" max="8449" width="3.6640625" style="28" customWidth="1"/>
    <col min="8450" max="8450" width="3.88671875" style="28" customWidth="1"/>
    <col min="8451" max="8451" width="4" style="28" customWidth="1"/>
    <col min="8452" max="8452" width="27.21875" style="28" customWidth="1"/>
    <col min="8453" max="8453" width="14.6640625" style="28" customWidth="1"/>
    <col min="8454" max="8454" width="14.77734375" style="28" customWidth="1"/>
    <col min="8455" max="8455" width="15.33203125" style="28" customWidth="1"/>
    <col min="8456" max="8456" width="8.88671875" style="28"/>
    <col min="8457" max="8457" width="9.44140625" style="28" bestFit="1" customWidth="1"/>
    <col min="8458" max="8704" width="8.88671875" style="28"/>
    <col min="8705" max="8705" width="3.6640625" style="28" customWidth="1"/>
    <col min="8706" max="8706" width="3.88671875" style="28" customWidth="1"/>
    <col min="8707" max="8707" width="4" style="28" customWidth="1"/>
    <col min="8708" max="8708" width="27.21875" style="28" customWidth="1"/>
    <col min="8709" max="8709" width="14.6640625" style="28" customWidth="1"/>
    <col min="8710" max="8710" width="14.77734375" style="28" customWidth="1"/>
    <col min="8711" max="8711" width="15.33203125" style="28" customWidth="1"/>
    <col min="8712" max="8712" width="8.88671875" style="28"/>
    <col min="8713" max="8713" width="9.44140625" style="28" bestFit="1" customWidth="1"/>
    <col min="8714" max="8960" width="8.88671875" style="28"/>
    <col min="8961" max="8961" width="3.6640625" style="28" customWidth="1"/>
    <col min="8962" max="8962" width="3.88671875" style="28" customWidth="1"/>
    <col min="8963" max="8963" width="4" style="28" customWidth="1"/>
    <col min="8964" max="8964" width="27.21875" style="28" customWidth="1"/>
    <col min="8965" max="8965" width="14.6640625" style="28" customWidth="1"/>
    <col min="8966" max="8966" width="14.77734375" style="28" customWidth="1"/>
    <col min="8967" max="8967" width="15.33203125" style="28" customWidth="1"/>
    <col min="8968" max="8968" width="8.88671875" style="28"/>
    <col min="8969" max="8969" width="9.44140625" style="28" bestFit="1" customWidth="1"/>
    <col min="8970" max="9216" width="8.88671875" style="28"/>
    <col min="9217" max="9217" width="3.6640625" style="28" customWidth="1"/>
    <col min="9218" max="9218" width="3.88671875" style="28" customWidth="1"/>
    <col min="9219" max="9219" width="4" style="28" customWidth="1"/>
    <col min="9220" max="9220" width="27.21875" style="28" customWidth="1"/>
    <col min="9221" max="9221" width="14.6640625" style="28" customWidth="1"/>
    <col min="9222" max="9222" width="14.77734375" style="28" customWidth="1"/>
    <col min="9223" max="9223" width="15.33203125" style="28" customWidth="1"/>
    <col min="9224" max="9224" width="8.88671875" style="28"/>
    <col min="9225" max="9225" width="9.44140625" style="28" bestFit="1" customWidth="1"/>
    <col min="9226" max="9472" width="8.88671875" style="28"/>
    <col min="9473" max="9473" width="3.6640625" style="28" customWidth="1"/>
    <col min="9474" max="9474" width="3.88671875" style="28" customWidth="1"/>
    <col min="9475" max="9475" width="4" style="28" customWidth="1"/>
    <col min="9476" max="9476" width="27.21875" style="28" customWidth="1"/>
    <col min="9477" max="9477" width="14.6640625" style="28" customWidth="1"/>
    <col min="9478" max="9478" width="14.77734375" style="28" customWidth="1"/>
    <col min="9479" max="9479" width="15.33203125" style="28" customWidth="1"/>
    <col min="9480" max="9480" width="8.88671875" style="28"/>
    <col min="9481" max="9481" width="9.44140625" style="28" bestFit="1" customWidth="1"/>
    <col min="9482" max="9728" width="8.88671875" style="28"/>
    <col min="9729" max="9729" width="3.6640625" style="28" customWidth="1"/>
    <col min="9730" max="9730" width="3.88671875" style="28" customWidth="1"/>
    <col min="9731" max="9731" width="4" style="28" customWidth="1"/>
    <col min="9732" max="9732" width="27.21875" style="28" customWidth="1"/>
    <col min="9733" max="9733" width="14.6640625" style="28" customWidth="1"/>
    <col min="9734" max="9734" width="14.77734375" style="28" customWidth="1"/>
    <col min="9735" max="9735" width="15.33203125" style="28" customWidth="1"/>
    <col min="9736" max="9736" width="8.88671875" style="28"/>
    <col min="9737" max="9737" width="9.44140625" style="28" bestFit="1" customWidth="1"/>
    <col min="9738" max="9984" width="8.88671875" style="28"/>
    <col min="9985" max="9985" width="3.6640625" style="28" customWidth="1"/>
    <col min="9986" max="9986" width="3.88671875" style="28" customWidth="1"/>
    <col min="9987" max="9987" width="4" style="28" customWidth="1"/>
    <col min="9988" max="9988" width="27.21875" style="28" customWidth="1"/>
    <col min="9989" max="9989" width="14.6640625" style="28" customWidth="1"/>
    <col min="9990" max="9990" width="14.77734375" style="28" customWidth="1"/>
    <col min="9991" max="9991" width="15.33203125" style="28" customWidth="1"/>
    <col min="9992" max="9992" width="8.88671875" style="28"/>
    <col min="9993" max="9993" width="9.44140625" style="28" bestFit="1" customWidth="1"/>
    <col min="9994" max="10240" width="8.88671875" style="28"/>
    <col min="10241" max="10241" width="3.6640625" style="28" customWidth="1"/>
    <col min="10242" max="10242" width="3.88671875" style="28" customWidth="1"/>
    <col min="10243" max="10243" width="4" style="28" customWidth="1"/>
    <col min="10244" max="10244" width="27.21875" style="28" customWidth="1"/>
    <col min="10245" max="10245" width="14.6640625" style="28" customWidth="1"/>
    <col min="10246" max="10246" width="14.77734375" style="28" customWidth="1"/>
    <col min="10247" max="10247" width="15.33203125" style="28" customWidth="1"/>
    <col min="10248" max="10248" width="8.88671875" style="28"/>
    <col min="10249" max="10249" width="9.44140625" style="28" bestFit="1" customWidth="1"/>
    <col min="10250" max="10496" width="8.88671875" style="28"/>
    <col min="10497" max="10497" width="3.6640625" style="28" customWidth="1"/>
    <col min="10498" max="10498" width="3.88671875" style="28" customWidth="1"/>
    <col min="10499" max="10499" width="4" style="28" customWidth="1"/>
    <col min="10500" max="10500" width="27.21875" style="28" customWidth="1"/>
    <col min="10501" max="10501" width="14.6640625" style="28" customWidth="1"/>
    <col min="10502" max="10502" width="14.77734375" style="28" customWidth="1"/>
    <col min="10503" max="10503" width="15.33203125" style="28" customWidth="1"/>
    <col min="10504" max="10504" width="8.88671875" style="28"/>
    <col min="10505" max="10505" width="9.44140625" style="28" bestFit="1" customWidth="1"/>
    <col min="10506" max="10752" width="8.88671875" style="28"/>
    <col min="10753" max="10753" width="3.6640625" style="28" customWidth="1"/>
    <col min="10754" max="10754" width="3.88671875" style="28" customWidth="1"/>
    <col min="10755" max="10755" width="4" style="28" customWidth="1"/>
    <col min="10756" max="10756" width="27.21875" style="28" customWidth="1"/>
    <col min="10757" max="10757" width="14.6640625" style="28" customWidth="1"/>
    <col min="10758" max="10758" width="14.77734375" style="28" customWidth="1"/>
    <col min="10759" max="10759" width="15.33203125" style="28" customWidth="1"/>
    <col min="10760" max="10760" width="8.88671875" style="28"/>
    <col min="10761" max="10761" width="9.44140625" style="28" bestFit="1" customWidth="1"/>
    <col min="10762" max="11008" width="8.88671875" style="28"/>
    <col min="11009" max="11009" width="3.6640625" style="28" customWidth="1"/>
    <col min="11010" max="11010" width="3.88671875" style="28" customWidth="1"/>
    <col min="11011" max="11011" width="4" style="28" customWidth="1"/>
    <col min="11012" max="11012" width="27.21875" style="28" customWidth="1"/>
    <col min="11013" max="11013" width="14.6640625" style="28" customWidth="1"/>
    <col min="11014" max="11014" width="14.77734375" style="28" customWidth="1"/>
    <col min="11015" max="11015" width="15.33203125" style="28" customWidth="1"/>
    <col min="11016" max="11016" width="8.88671875" style="28"/>
    <col min="11017" max="11017" width="9.44140625" style="28" bestFit="1" customWidth="1"/>
    <col min="11018" max="11264" width="8.88671875" style="28"/>
    <col min="11265" max="11265" width="3.6640625" style="28" customWidth="1"/>
    <col min="11266" max="11266" width="3.88671875" style="28" customWidth="1"/>
    <col min="11267" max="11267" width="4" style="28" customWidth="1"/>
    <col min="11268" max="11268" width="27.21875" style="28" customWidth="1"/>
    <col min="11269" max="11269" width="14.6640625" style="28" customWidth="1"/>
    <col min="11270" max="11270" width="14.77734375" style="28" customWidth="1"/>
    <col min="11271" max="11271" width="15.33203125" style="28" customWidth="1"/>
    <col min="11272" max="11272" width="8.88671875" style="28"/>
    <col min="11273" max="11273" width="9.44140625" style="28" bestFit="1" customWidth="1"/>
    <col min="11274" max="11520" width="8.88671875" style="28"/>
    <col min="11521" max="11521" width="3.6640625" style="28" customWidth="1"/>
    <col min="11522" max="11522" width="3.88671875" style="28" customWidth="1"/>
    <col min="11523" max="11523" width="4" style="28" customWidth="1"/>
    <col min="11524" max="11524" width="27.21875" style="28" customWidth="1"/>
    <col min="11525" max="11525" width="14.6640625" style="28" customWidth="1"/>
    <col min="11526" max="11526" width="14.77734375" style="28" customWidth="1"/>
    <col min="11527" max="11527" width="15.33203125" style="28" customWidth="1"/>
    <col min="11528" max="11528" width="8.88671875" style="28"/>
    <col min="11529" max="11529" width="9.44140625" style="28" bestFit="1" customWidth="1"/>
    <col min="11530" max="11776" width="8.88671875" style="28"/>
    <col min="11777" max="11777" width="3.6640625" style="28" customWidth="1"/>
    <col min="11778" max="11778" width="3.88671875" style="28" customWidth="1"/>
    <col min="11779" max="11779" width="4" style="28" customWidth="1"/>
    <col min="11780" max="11780" width="27.21875" style="28" customWidth="1"/>
    <col min="11781" max="11781" width="14.6640625" style="28" customWidth="1"/>
    <col min="11782" max="11782" width="14.77734375" style="28" customWidth="1"/>
    <col min="11783" max="11783" width="15.33203125" style="28" customWidth="1"/>
    <col min="11784" max="11784" width="8.88671875" style="28"/>
    <col min="11785" max="11785" width="9.44140625" style="28" bestFit="1" customWidth="1"/>
    <col min="11786" max="12032" width="8.88671875" style="28"/>
    <col min="12033" max="12033" width="3.6640625" style="28" customWidth="1"/>
    <col min="12034" max="12034" width="3.88671875" style="28" customWidth="1"/>
    <col min="12035" max="12035" width="4" style="28" customWidth="1"/>
    <col min="12036" max="12036" width="27.21875" style="28" customWidth="1"/>
    <col min="12037" max="12037" width="14.6640625" style="28" customWidth="1"/>
    <col min="12038" max="12038" width="14.77734375" style="28" customWidth="1"/>
    <col min="12039" max="12039" width="15.33203125" style="28" customWidth="1"/>
    <col min="12040" max="12040" width="8.88671875" style="28"/>
    <col min="12041" max="12041" width="9.44140625" style="28" bestFit="1" customWidth="1"/>
    <col min="12042" max="12288" width="8.88671875" style="28"/>
    <col min="12289" max="12289" width="3.6640625" style="28" customWidth="1"/>
    <col min="12290" max="12290" width="3.88671875" style="28" customWidth="1"/>
    <col min="12291" max="12291" width="4" style="28" customWidth="1"/>
    <col min="12292" max="12292" width="27.21875" style="28" customWidth="1"/>
    <col min="12293" max="12293" width="14.6640625" style="28" customWidth="1"/>
    <col min="12294" max="12294" width="14.77734375" style="28" customWidth="1"/>
    <col min="12295" max="12295" width="15.33203125" style="28" customWidth="1"/>
    <col min="12296" max="12296" width="8.88671875" style="28"/>
    <col min="12297" max="12297" width="9.44140625" style="28" bestFit="1" customWidth="1"/>
    <col min="12298" max="12544" width="8.88671875" style="28"/>
    <col min="12545" max="12545" width="3.6640625" style="28" customWidth="1"/>
    <col min="12546" max="12546" width="3.88671875" style="28" customWidth="1"/>
    <col min="12547" max="12547" width="4" style="28" customWidth="1"/>
    <col min="12548" max="12548" width="27.21875" style="28" customWidth="1"/>
    <col min="12549" max="12549" width="14.6640625" style="28" customWidth="1"/>
    <col min="12550" max="12550" width="14.77734375" style="28" customWidth="1"/>
    <col min="12551" max="12551" width="15.33203125" style="28" customWidth="1"/>
    <col min="12552" max="12552" width="8.88671875" style="28"/>
    <col min="12553" max="12553" width="9.44140625" style="28" bestFit="1" customWidth="1"/>
    <col min="12554" max="12800" width="8.88671875" style="28"/>
    <col min="12801" max="12801" width="3.6640625" style="28" customWidth="1"/>
    <col min="12802" max="12802" width="3.88671875" style="28" customWidth="1"/>
    <col min="12803" max="12803" width="4" style="28" customWidth="1"/>
    <col min="12804" max="12804" width="27.21875" style="28" customWidth="1"/>
    <col min="12805" max="12805" width="14.6640625" style="28" customWidth="1"/>
    <col min="12806" max="12806" width="14.77734375" style="28" customWidth="1"/>
    <col min="12807" max="12807" width="15.33203125" style="28" customWidth="1"/>
    <col min="12808" max="12808" width="8.88671875" style="28"/>
    <col min="12809" max="12809" width="9.44140625" style="28" bestFit="1" customWidth="1"/>
    <col min="12810" max="13056" width="8.88671875" style="28"/>
    <col min="13057" max="13057" width="3.6640625" style="28" customWidth="1"/>
    <col min="13058" max="13058" width="3.88671875" style="28" customWidth="1"/>
    <col min="13059" max="13059" width="4" style="28" customWidth="1"/>
    <col min="13060" max="13060" width="27.21875" style="28" customWidth="1"/>
    <col min="13061" max="13061" width="14.6640625" style="28" customWidth="1"/>
    <col min="13062" max="13062" width="14.77734375" style="28" customWidth="1"/>
    <col min="13063" max="13063" width="15.33203125" style="28" customWidth="1"/>
    <col min="13064" max="13064" width="8.88671875" style="28"/>
    <col min="13065" max="13065" width="9.44140625" style="28" bestFit="1" customWidth="1"/>
    <col min="13066" max="13312" width="8.88671875" style="28"/>
    <col min="13313" max="13313" width="3.6640625" style="28" customWidth="1"/>
    <col min="13314" max="13314" width="3.88671875" style="28" customWidth="1"/>
    <col min="13315" max="13315" width="4" style="28" customWidth="1"/>
    <col min="13316" max="13316" width="27.21875" style="28" customWidth="1"/>
    <col min="13317" max="13317" width="14.6640625" style="28" customWidth="1"/>
    <col min="13318" max="13318" width="14.77734375" style="28" customWidth="1"/>
    <col min="13319" max="13319" width="15.33203125" style="28" customWidth="1"/>
    <col min="13320" max="13320" width="8.88671875" style="28"/>
    <col min="13321" max="13321" width="9.44140625" style="28" bestFit="1" customWidth="1"/>
    <col min="13322" max="13568" width="8.88671875" style="28"/>
    <col min="13569" max="13569" width="3.6640625" style="28" customWidth="1"/>
    <col min="13570" max="13570" width="3.88671875" style="28" customWidth="1"/>
    <col min="13571" max="13571" width="4" style="28" customWidth="1"/>
    <col min="13572" max="13572" width="27.21875" style="28" customWidth="1"/>
    <col min="13573" max="13573" width="14.6640625" style="28" customWidth="1"/>
    <col min="13574" max="13574" width="14.77734375" style="28" customWidth="1"/>
    <col min="13575" max="13575" width="15.33203125" style="28" customWidth="1"/>
    <col min="13576" max="13576" width="8.88671875" style="28"/>
    <col min="13577" max="13577" width="9.44140625" style="28" bestFit="1" customWidth="1"/>
    <col min="13578" max="13824" width="8.88671875" style="28"/>
    <col min="13825" max="13825" width="3.6640625" style="28" customWidth="1"/>
    <col min="13826" max="13826" width="3.88671875" style="28" customWidth="1"/>
    <col min="13827" max="13827" width="4" style="28" customWidth="1"/>
    <col min="13828" max="13828" width="27.21875" style="28" customWidth="1"/>
    <col min="13829" max="13829" width="14.6640625" style="28" customWidth="1"/>
    <col min="13830" max="13830" width="14.77734375" style="28" customWidth="1"/>
    <col min="13831" max="13831" width="15.33203125" style="28" customWidth="1"/>
    <col min="13832" max="13832" width="8.88671875" style="28"/>
    <col min="13833" max="13833" width="9.44140625" style="28" bestFit="1" customWidth="1"/>
    <col min="13834" max="14080" width="8.88671875" style="28"/>
    <col min="14081" max="14081" width="3.6640625" style="28" customWidth="1"/>
    <col min="14082" max="14082" width="3.88671875" style="28" customWidth="1"/>
    <col min="14083" max="14083" width="4" style="28" customWidth="1"/>
    <col min="14084" max="14084" width="27.21875" style="28" customWidth="1"/>
    <col min="14085" max="14085" width="14.6640625" style="28" customWidth="1"/>
    <col min="14086" max="14086" width="14.77734375" style="28" customWidth="1"/>
    <col min="14087" max="14087" width="15.33203125" style="28" customWidth="1"/>
    <col min="14088" max="14088" width="8.88671875" style="28"/>
    <col min="14089" max="14089" width="9.44140625" style="28" bestFit="1" customWidth="1"/>
    <col min="14090" max="14336" width="8.88671875" style="28"/>
    <col min="14337" max="14337" width="3.6640625" style="28" customWidth="1"/>
    <col min="14338" max="14338" width="3.88671875" style="28" customWidth="1"/>
    <col min="14339" max="14339" width="4" style="28" customWidth="1"/>
    <col min="14340" max="14340" width="27.21875" style="28" customWidth="1"/>
    <col min="14341" max="14341" width="14.6640625" style="28" customWidth="1"/>
    <col min="14342" max="14342" width="14.77734375" style="28" customWidth="1"/>
    <col min="14343" max="14343" width="15.33203125" style="28" customWidth="1"/>
    <col min="14344" max="14344" width="8.88671875" style="28"/>
    <col min="14345" max="14345" width="9.44140625" style="28" bestFit="1" customWidth="1"/>
    <col min="14346" max="14592" width="8.88671875" style="28"/>
    <col min="14593" max="14593" width="3.6640625" style="28" customWidth="1"/>
    <col min="14594" max="14594" width="3.88671875" style="28" customWidth="1"/>
    <col min="14595" max="14595" width="4" style="28" customWidth="1"/>
    <col min="14596" max="14596" width="27.21875" style="28" customWidth="1"/>
    <col min="14597" max="14597" width="14.6640625" style="28" customWidth="1"/>
    <col min="14598" max="14598" width="14.77734375" style="28" customWidth="1"/>
    <col min="14599" max="14599" width="15.33203125" style="28" customWidth="1"/>
    <col min="14600" max="14600" width="8.88671875" style="28"/>
    <col min="14601" max="14601" width="9.44140625" style="28" bestFit="1" customWidth="1"/>
    <col min="14602" max="14848" width="8.88671875" style="28"/>
    <col min="14849" max="14849" width="3.6640625" style="28" customWidth="1"/>
    <col min="14850" max="14850" width="3.88671875" style="28" customWidth="1"/>
    <col min="14851" max="14851" width="4" style="28" customWidth="1"/>
    <col min="14852" max="14852" width="27.21875" style="28" customWidth="1"/>
    <col min="14853" max="14853" width="14.6640625" style="28" customWidth="1"/>
    <col min="14854" max="14854" width="14.77734375" style="28" customWidth="1"/>
    <col min="14855" max="14855" width="15.33203125" style="28" customWidth="1"/>
    <col min="14856" max="14856" width="8.88671875" style="28"/>
    <col min="14857" max="14857" width="9.44140625" style="28" bestFit="1" customWidth="1"/>
    <col min="14858" max="15104" width="8.88671875" style="28"/>
    <col min="15105" max="15105" width="3.6640625" style="28" customWidth="1"/>
    <col min="15106" max="15106" width="3.88671875" style="28" customWidth="1"/>
    <col min="15107" max="15107" width="4" style="28" customWidth="1"/>
    <col min="15108" max="15108" width="27.21875" style="28" customWidth="1"/>
    <col min="15109" max="15109" width="14.6640625" style="28" customWidth="1"/>
    <col min="15110" max="15110" width="14.77734375" style="28" customWidth="1"/>
    <col min="15111" max="15111" width="15.33203125" style="28" customWidth="1"/>
    <col min="15112" max="15112" width="8.88671875" style="28"/>
    <col min="15113" max="15113" width="9.44140625" style="28" bestFit="1" customWidth="1"/>
    <col min="15114" max="15360" width="8.88671875" style="28"/>
    <col min="15361" max="15361" width="3.6640625" style="28" customWidth="1"/>
    <col min="15362" max="15362" width="3.88671875" style="28" customWidth="1"/>
    <col min="15363" max="15363" width="4" style="28" customWidth="1"/>
    <col min="15364" max="15364" width="27.21875" style="28" customWidth="1"/>
    <col min="15365" max="15365" width="14.6640625" style="28" customWidth="1"/>
    <col min="15366" max="15366" width="14.77734375" style="28" customWidth="1"/>
    <col min="15367" max="15367" width="15.33203125" style="28" customWidth="1"/>
    <col min="15368" max="15368" width="8.88671875" style="28"/>
    <col min="15369" max="15369" width="9.44140625" style="28" bestFit="1" customWidth="1"/>
    <col min="15370" max="15616" width="8.88671875" style="28"/>
    <col min="15617" max="15617" width="3.6640625" style="28" customWidth="1"/>
    <col min="15618" max="15618" width="3.88671875" style="28" customWidth="1"/>
    <col min="15619" max="15619" width="4" style="28" customWidth="1"/>
    <col min="15620" max="15620" width="27.21875" style="28" customWidth="1"/>
    <col min="15621" max="15621" width="14.6640625" style="28" customWidth="1"/>
    <col min="15622" max="15622" width="14.77734375" style="28" customWidth="1"/>
    <col min="15623" max="15623" width="15.33203125" style="28" customWidth="1"/>
    <col min="15624" max="15624" width="8.88671875" style="28"/>
    <col min="15625" max="15625" width="9.44140625" style="28" bestFit="1" customWidth="1"/>
    <col min="15626" max="15872" width="8.88671875" style="28"/>
    <col min="15873" max="15873" width="3.6640625" style="28" customWidth="1"/>
    <col min="15874" max="15874" width="3.88671875" style="28" customWidth="1"/>
    <col min="15875" max="15875" width="4" style="28" customWidth="1"/>
    <col min="15876" max="15876" width="27.21875" style="28" customWidth="1"/>
    <col min="15877" max="15877" width="14.6640625" style="28" customWidth="1"/>
    <col min="15878" max="15878" width="14.77734375" style="28" customWidth="1"/>
    <col min="15879" max="15879" width="15.33203125" style="28" customWidth="1"/>
    <col min="15880" max="15880" width="8.88671875" style="28"/>
    <col min="15881" max="15881" width="9.44140625" style="28" bestFit="1" customWidth="1"/>
    <col min="15882" max="16128" width="8.88671875" style="28"/>
    <col min="16129" max="16129" width="3.6640625" style="28" customWidth="1"/>
    <col min="16130" max="16130" width="3.88671875" style="28" customWidth="1"/>
    <col min="16131" max="16131" width="4" style="28" customWidth="1"/>
    <col min="16132" max="16132" width="27.21875" style="28" customWidth="1"/>
    <col min="16133" max="16133" width="14.6640625" style="28" customWidth="1"/>
    <col min="16134" max="16134" width="14.77734375" style="28" customWidth="1"/>
    <col min="16135" max="16135" width="15.33203125" style="28" customWidth="1"/>
    <col min="16136" max="16136" width="8.88671875" style="28"/>
    <col min="16137" max="16137" width="9.44140625" style="28" bestFit="1" customWidth="1"/>
    <col min="16138" max="16384" width="8.88671875" style="28"/>
  </cols>
  <sheetData>
    <row r="1" spans="1:256">
      <c r="A1" s="26" t="s">
        <v>42</v>
      </c>
      <c r="B1" s="27"/>
      <c r="C1" s="27"/>
      <c r="D1" s="27"/>
      <c r="E1" s="27"/>
      <c r="F1" s="27"/>
      <c r="G1" s="27"/>
    </row>
    <row r="2" spans="1:256">
      <c r="A2" s="29" t="s">
        <v>43</v>
      </c>
      <c r="B2" s="27"/>
      <c r="C2" s="27"/>
      <c r="D2" s="27"/>
      <c r="E2" s="27"/>
      <c r="F2" s="27"/>
      <c r="G2" s="27"/>
    </row>
    <row r="3" spans="1:256">
      <c r="A3" s="26" t="s">
        <v>44</v>
      </c>
      <c r="B3" s="26"/>
      <c r="C3" s="26"/>
      <c r="D3" s="26"/>
      <c r="E3" s="26" t="s">
        <v>45</v>
      </c>
      <c r="F3" s="27"/>
      <c r="G3" s="27"/>
    </row>
    <row r="4" spans="1:256">
      <c r="A4" s="30" t="s">
        <v>46</v>
      </c>
      <c r="B4" s="30" t="s">
        <v>47</v>
      </c>
      <c r="C4" s="30" t="s">
        <v>48</v>
      </c>
      <c r="D4" s="30" t="s">
        <v>49</v>
      </c>
      <c r="E4" s="31" t="s">
        <v>50</v>
      </c>
      <c r="F4" s="32" t="s">
        <v>51</v>
      </c>
      <c r="G4" s="30" t="s">
        <v>52</v>
      </c>
    </row>
    <row r="5" spans="1:256">
      <c r="A5" s="30">
        <v>1</v>
      </c>
      <c r="B5" s="30"/>
      <c r="C5" s="30"/>
      <c r="D5" s="33" t="s">
        <v>53</v>
      </c>
      <c r="E5" s="31">
        <f>SUM(E6,E9,E11,E13)</f>
        <v>11596000</v>
      </c>
      <c r="F5" s="32">
        <f>SUM(F6,F9,F11,F13)</f>
        <v>12811526</v>
      </c>
      <c r="G5" s="34">
        <f t="shared" ref="G5:G14" si="0">SUM(E5-F5)</f>
        <v>-1215526</v>
      </c>
    </row>
    <row r="6" spans="1:256">
      <c r="A6" s="30"/>
      <c r="B6" s="30">
        <v>1</v>
      </c>
      <c r="C6" s="30"/>
      <c r="D6" s="33" t="s">
        <v>54</v>
      </c>
      <c r="E6" s="31">
        <f>SUM(E7,E8)</f>
        <v>4476000</v>
      </c>
      <c r="F6" s="32">
        <f>SUM(F7:F8)</f>
        <v>4760779</v>
      </c>
      <c r="G6" s="34">
        <f t="shared" si="0"/>
        <v>-284779</v>
      </c>
    </row>
    <row r="7" spans="1:256">
      <c r="A7" s="30"/>
      <c r="B7" s="30"/>
      <c r="C7" s="30">
        <v>1</v>
      </c>
      <c r="D7" s="33" t="s">
        <v>55</v>
      </c>
      <c r="E7" s="31">
        <v>216000</v>
      </c>
      <c r="F7" s="32">
        <v>326279</v>
      </c>
      <c r="G7" s="34">
        <f t="shared" si="0"/>
        <v>-110279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>
      <c r="A8" s="30"/>
      <c r="B8" s="30"/>
      <c r="C8" s="30">
        <v>2</v>
      </c>
      <c r="D8" s="33" t="s">
        <v>56</v>
      </c>
      <c r="E8" s="31">
        <v>4260000</v>
      </c>
      <c r="F8" s="32">
        <v>4434500</v>
      </c>
      <c r="G8" s="34">
        <f t="shared" si="0"/>
        <v>-174500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>
      <c r="A9" s="30"/>
      <c r="B9" s="30">
        <v>2</v>
      </c>
      <c r="C9" s="30"/>
      <c r="D9" s="33" t="s">
        <v>57</v>
      </c>
      <c r="E9" s="31">
        <v>1000000</v>
      </c>
      <c r="F9" s="32">
        <v>1223924</v>
      </c>
      <c r="G9" s="34">
        <f t="shared" si="0"/>
        <v>-223924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</row>
    <row r="10" spans="1:256">
      <c r="A10" s="30"/>
      <c r="B10" s="30"/>
      <c r="C10" s="30">
        <v>1</v>
      </c>
      <c r="D10" s="33" t="s">
        <v>58</v>
      </c>
      <c r="E10" s="31">
        <v>1000000</v>
      </c>
      <c r="F10" s="32">
        <v>1223924</v>
      </c>
      <c r="G10" s="34">
        <f t="shared" si="0"/>
        <v>-223924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</row>
    <row r="11" spans="1:256">
      <c r="A11" s="30"/>
      <c r="B11" s="30">
        <v>3</v>
      </c>
      <c r="C11" s="30"/>
      <c r="D11" s="33" t="s">
        <v>59</v>
      </c>
      <c r="E11" s="31">
        <v>120000</v>
      </c>
      <c r="F11" s="32">
        <v>169279</v>
      </c>
      <c r="G11" s="34">
        <f t="shared" si="0"/>
        <v>-49279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</row>
    <row r="12" spans="1:256">
      <c r="A12" s="30"/>
      <c r="B12" s="30"/>
      <c r="C12" s="30">
        <v>1</v>
      </c>
      <c r="D12" s="33" t="s">
        <v>60</v>
      </c>
      <c r="E12" s="31">
        <v>120000</v>
      </c>
      <c r="F12" s="32">
        <v>169279</v>
      </c>
      <c r="G12" s="34">
        <f t="shared" si="0"/>
        <v>-49279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</row>
    <row r="13" spans="1:256" s="41" customFormat="1">
      <c r="A13" s="30"/>
      <c r="B13" s="30">
        <v>4</v>
      </c>
      <c r="C13" s="30"/>
      <c r="D13" s="33" t="s">
        <v>61</v>
      </c>
      <c r="E13" s="31">
        <v>6000000</v>
      </c>
      <c r="F13" s="32">
        <v>6657544</v>
      </c>
      <c r="G13" s="34">
        <f t="shared" si="0"/>
        <v>-657544</v>
      </c>
    </row>
    <row r="14" spans="1:256" s="41" customFormat="1">
      <c r="A14" s="30"/>
      <c r="B14" s="30"/>
      <c r="C14" s="30">
        <v>1</v>
      </c>
      <c r="D14" s="33" t="s">
        <v>62</v>
      </c>
      <c r="E14" s="31">
        <v>6000000</v>
      </c>
      <c r="F14" s="32">
        <v>6657544</v>
      </c>
      <c r="G14" s="34">
        <f t="shared" si="0"/>
        <v>-657544</v>
      </c>
    </row>
    <row r="15" spans="1:256">
      <c r="A15" s="36" t="s">
        <v>63</v>
      </c>
      <c r="B15" s="36"/>
      <c r="C15" s="36"/>
      <c r="D15" s="36"/>
      <c r="E15" s="36"/>
      <c r="F15" s="36"/>
      <c r="G15" s="36"/>
    </row>
    <row r="16" spans="1:256">
      <c r="A16" s="30" t="s">
        <v>46</v>
      </c>
      <c r="B16" s="30" t="s">
        <v>47</v>
      </c>
      <c r="C16" s="30" t="s">
        <v>48</v>
      </c>
      <c r="D16" s="30" t="s">
        <v>49</v>
      </c>
      <c r="E16" s="31" t="s">
        <v>50</v>
      </c>
      <c r="F16" s="32" t="s">
        <v>51</v>
      </c>
      <c r="G16" s="30" t="s">
        <v>52</v>
      </c>
    </row>
    <row r="17" spans="1:256">
      <c r="A17" s="30">
        <v>1</v>
      </c>
      <c r="B17" s="30"/>
      <c r="C17" s="30"/>
      <c r="D17" s="33" t="s">
        <v>64</v>
      </c>
      <c r="E17" s="31">
        <f>SUM(E18,E24,E31,E34,E36,E46,E48,)</f>
        <v>11596000</v>
      </c>
      <c r="F17" s="32">
        <f>SUM(F18,F24,F31,F34,F36,F46,F48)</f>
        <v>12811526</v>
      </c>
      <c r="G17" s="34">
        <f t="shared" ref="G17:G49" si="1">SUM(E17-F17)</f>
        <v>-1215526</v>
      </c>
    </row>
    <row r="18" spans="1:256">
      <c r="A18" s="30"/>
      <c r="B18" s="30">
        <v>1</v>
      </c>
      <c r="C18" s="30"/>
      <c r="D18" s="33" t="s">
        <v>65</v>
      </c>
      <c r="E18" s="31">
        <f>SUM(E19:E23)</f>
        <v>1047000</v>
      </c>
      <c r="F18" s="32">
        <f>SUM(F19:F23)</f>
        <v>1182361</v>
      </c>
      <c r="G18" s="34">
        <f t="shared" si="1"/>
        <v>-135361</v>
      </c>
    </row>
    <row r="19" spans="1:256">
      <c r="A19" s="30"/>
      <c r="B19" s="30"/>
      <c r="C19" s="30">
        <v>1</v>
      </c>
      <c r="D19" s="33" t="s">
        <v>66</v>
      </c>
      <c r="E19" s="31">
        <v>650000</v>
      </c>
      <c r="F19" s="32">
        <v>551488</v>
      </c>
      <c r="G19" s="34">
        <f t="shared" si="1"/>
        <v>98512</v>
      </c>
    </row>
    <row r="20" spans="1:256">
      <c r="A20" s="30"/>
      <c r="B20" s="30"/>
      <c r="C20" s="30">
        <v>2</v>
      </c>
      <c r="D20" s="33" t="s">
        <v>67</v>
      </c>
      <c r="E20" s="31">
        <v>250000</v>
      </c>
      <c r="F20" s="32">
        <v>504449</v>
      </c>
      <c r="G20" s="34">
        <f t="shared" si="1"/>
        <v>-254449</v>
      </c>
    </row>
    <row r="21" spans="1:256">
      <c r="A21" s="30"/>
      <c r="B21" s="30"/>
      <c r="C21" s="30">
        <v>3</v>
      </c>
      <c r="D21" s="33" t="s">
        <v>68</v>
      </c>
      <c r="E21" s="31">
        <v>90000</v>
      </c>
      <c r="F21" s="32">
        <v>86720</v>
      </c>
      <c r="G21" s="34">
        <f t="shared" si="1"/>
        <v>3280</v>
      </c>
    </row>
    <row r="22" spans="1:256">
      <c r="A22" s="30"/>
      <c r="B22" s="30"/>
      <c r="C22" s="30">
        <v>4</v>
      </c>
      <c r="D22" s="33" t="s">
        <v>69</v>
      </c>
      <c r="E22" s="31">
        <v>45000</v>
      </c>
      <c r="F22" s="32">
        <v>34704</v>
      </c>
      <c r="G22" s="34">
        <f t="shared" si="1"/>
        <v>10296</v>
      </c>
      <c r="H22" s="41"/>
      <c r="I22" s="42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1"/>
      <c r="HU22" s="41"/>
      <c r="HV22" s="41"/>
      <c r="HW22" s="41"/>
      <c r="HX22" s="41"/>
      <c r="HY22" s="41"/>
      <c r="HZ22" s="41"/>
      <c r="IA22" s="41"/>
      <c r="IB22" s="41"/>
      <c r="IC22" s="41"/>
      <c r="ID22" s="41"/>
      <c r="IE22" s="41"/>
      <c r="IF22" s="41"/>
      <c r="IG22" s="41"/>
      <c r="IH22" s="41"/>
      <c r="II22" s="41"/>
      <c r="IJ22" s="41"/>
      <c r="IK22" s="41"/>
      <c r="IL22" s="41"/>
      <c r="IM22" s="41"/>
      <c r="IN22" s="41"/>
      <c r="IO22" s="41"/>
      <c r="IP22" s="41"/>
      <c r="IQ22" s="41"/>
      <c r="IR22" s="41"/>
      <c r="IS22" s="41"/>
      <c r="IT22" s="41"/>
      <c r="IU22" s="41"/>
      <c r="IV22" s="41"/>
    </row>
    <row r="23" spans="1:256">
      <c r="A23" s="30"/>
      <c r="B23" s="30"/>
      <c r="C23" s="30">
        <v>5</v>
      </c>
      <c r="D23" s="33" t="s">
        <v>70</v>
      </c>
      <c r="E23" s="31">
        <v>12000</v>
      </c>
      <c r="F23" s="32">
        <v>5000</v>
      </c>
      <c r="G23" s="34">
        <f t="shared" si="1"/>
        <v>7000</v>
      </c>
      <c r="H23" s="35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</row>
    <row r="24" spans="1:256">
      <c r="A24" s="30"/>
      <c r="B24" s="30">
        <v>2</v>
      </c>
      <c r="C24" s="30"/>
      <c r="D24" s="33" t="s">
        <v>71</v>
      </c>
      <c r="E24" s="31">
        <f>SUM(E25:E30,)</f>
        <v>385000</v>
      </c>
      <c r="F24" s="32">
        <f>SUM(F25:F30)</f>
        <v>284557</v>
      </c>
      <c r="G24" s="34">
        <f t="shared" si="1"/>
        <v>100443</v>
      </c>
    </row>
    <row r="25" spans="1:256">
      <c r="A25" s="30"/>
      <c r="B25" s="30"/>
      <c r="C25" s="30">
        <v>1</v>
      </c>
      <c r="D25" s="33" t="s">
        <v>72</v>
      </c>
      <c r="E25" s="31">
        <v>12000</v>
      </c>
      <c r="F25" s="32">
        <v>6950</v>
      </c>
      <c r="G25" s="34">
        <f t="shared" si="1"/>
        <v>5050</v>
      </c>
    </row>
    <row r="26" spans="1:256">
      <c r="A26" s="30"/>
      <c r="B26" s="30"/>
      <c r="C26" s="30">
        <v>2</v>
      </c>
      <c r="D26" s="33" t="s">
        <v>73</v>
      </c>
      <c r="E26" s="31">
        <v>8000</v>
      </c>
      <c r="F26" s="32">
        <v>2185</v>
      </c>
      <c r="G26" s="34">
        <f t="shared" si="1"/>
        <v>5815</v>
      </c>
    </row>
    <row r="27" spans="1:256">
      <c r="A27" s="30"/>
      <c r="B27" s="30"/>
      <c r="C27" s="30">
        <v>3</v>
      </c>
      <c r="D27" s="33" t="s">
        <v>74</v>
      </c>
      <c r="E27" s="31">
        <v>20000</v>
      </c>
      <c r="F27" s="32">
        <v>4400</v>
      </c>
      <c r="G27" s="34">
        <f t="shared" si="1"/>
        <v>15600</v>
      </c>
    </row>
    <row r="28" spans="1:256">
      <c r="A28" s="30"/>
      <c r="B28" s="30"/>
      <c r="C28" s="30">
        <v>4</v>
      </c>
      <c r="D28" s="38" t="s">
        <v>75</v>
      </c>
      <c r="E28" s="31">
        <v>300000</v>
      </c>
      <c r="F28" s="32">
        <v>248855</v>
      </c>
      <c r="G28" s="34">
        <f t="shared" si="1"/>
        <v>51145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</row>
    <row r="29" spans="1:256">
      <c r="A29" s="30"/>
      <c r="B29" s="30"/>
      <c r="C29" s="30">
        <v>5</v>
      </c>
      <c r="D29" s="38" t="s">
        <v>76</v>
      </c>
      <c r="E29" s="31">
        <v>25000</v>
      </c>
      <c r="F29" s="32">
        <v>22167</v>
      </c>
      <c r="G29" s="34">
        <f t="shared" si="1"/>
        <v>2833</v>
      </c>
    </row>
    <row r="30" spans="1:256">
      <c r="A30" s="30"/>
      <c r="B30" s="30"/>
      <c r="C30" s="30">
        <v>6</v>
      </c>
      <c r="D30" s="38" t="s">
        <v>77</v>
      </c>
      <c r="E30" s="31">
        <v>20000</v>
      </c>
      <c r="F30" s="32">
        <v>0</v>
      </c>
      <c r="G30" s="34">
        <f t="shared" si="1"/>
        <v>20000</v>
      </c>
    </row>
    <row r="31" spans="1:256">
      <c r="A31" s="30"/>
      <c r="B31" s="30">
        <v>3</v>
      </c>
      <c r="C31" s="30"/>
      <c r="D31" s="38" t="s">
        <v>78</v>
      </c>
      <c r="E31" s="31">
        <f>SUM(E32:E33)</f>
        <v>55000</v>
      </c>
      <c r="F31" s="32">
        <f>SUM(F32:F33)</f>
        <v>46290</v>
      </c>
      <c r="G31" s="34">
        <f t="shared" si="1"/>
        <v>8710</v>
      </c>
    </row>
    <row r="32" spans="1:256">
      <c r="A32" s="30"/>
      <c r="B32" s="30"/>
      <c r="C32" s="30">
        <v>1</v>
      </c>
      <c r="D32" s="38" t="s">
        <v>79</v>
      </c>
      <c r="E32" s="31">
        <v>50000</v>
      </c>
      <c r="F32" s="32">
        <v>46290</v>
      </c>
      <c r="G32" s="34">
        <f t="shared" si="1"/>
        <v>3710</v>
      </c>
    </row>
    <row r="33" spans="1:256">
      <c r="A33" s="30"/>
      <c r="B33" s="30"/>
      <c r="C33" s="30">
        <v>2</v>
      </c>
      <c r="D33" s="38" t="s">
        <v>80</v>
      </c>
      <c r="E33" s="31">
        <v>5000</v>
      </c>
      <c r="F33" s="32">
        <v>0</v>
      </c>
      <c r="G33" s="34">
        <f t="shared" si="1"/>
        <v>5000</v>
      </c>
    </row>
    <row r="34" spans="1:256">
      <c r="A34" s="30"/>
      <c r="B34" s="30">
        <v>4</v>
      </c>
      <c r="C34" s="30"/>
      <c r="D34" s="38" t="s">
        <v>81</v>
      </c>
      <c r="E34" s="31">
        <v>100000</v>
      </c>
      <c r="F34" s="32">
        <v>38500</v>
      </c>
      <c r="G34" s="34">
        <f t="shared" si="1"/>
        <v>61500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</row>
    <row r="35" spans="1:256">
      <c r="A35" s="30"/>
      <c r="B35" s="30"/>
      <c r="C35" s="30">
        <v>1</v>
      </c>
      <c r="D35" s="38" t="s">
        <v>82</v>
      </c>
      <c r="E35" s="31">
        <v>100000</v>
      </c>
      <c r="F35" s="32">
        <v>38500</v>
      </c>
      <c r="G35" s="34">
        <f t="shared" si="1"/>
        <v>61500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</row>
    <row r="36" spans="1:256">
      <c r="A36" s="30"/>
      <c r="B36" s="30">
        <v>5</v>
      </c>
      <c r="C36" s="30"/>
      <c r="D36" s="38" t="s">
        <v>83</v>
      </c>
      <c r="E36" s="31">
        <f>SUM(E37:E45)</f>
        <v>3892400</v>
      </c>
      <c r="F36" s="32">
        <f>SUM(F37:F45)</f>
        <v>3668428</v>
      </c>
      <c r="G36" s="34">
        <f t="shared" si="1"/>
        <v>223972</v>
      </c>
    </row>
    <row r="37" spans="1:256">
      <c r="A37" s="30"/>
      <c r="B37" s="30"/>
      <c r="C37" s="30">
        <v>1</v>
      </c>
      <c r="D37" s="38" t="s">
        <v>84</v>
      </c>
      <c r="E37" s="31">
        <v>300000</v>
      </c>
      <c r="F37" s="32">
        <v>277406</v>
      </c>
      <c r="G37" s="34">
        <f t="shared" si="1"/>
        <v>22594</v>
      </c>
    </row>
    <row r="38" spans="1:256" s="41" customFormat="1">
      <c r="A38" s="30"/>
      <c r="B38" s="30"/>
      <c r="C38" s="30">
        <v>2</v>
      </c>
      <c r="D38" s="38" t="s">
        <v>85</v>
      </c>
      <c r="E38" s="31">
        <v>250000</v>
      </c>
      <c r="F38" s="32">
        <v>173624</v>
      </c>
      <c r="G38" s="34">
        <f t="shared" si="1"/>
        <v>76376</v>
      </c>
    </row>
    <row r="39" spans="1:256">
      <c r="A39" s="30"/>
      <c r="B39" s="30"/>
      <c r="C39" s="30">
        <v>3</v>
      </c>
      <c r="D39" s="38" t="s">
        <v>86</v>
      </c>
      <c r="E39" s="31">
        <v>300000</v>
      </c>
      <c r="F39" s="32">
        <v>700000</v>
      </c>
      <c r="G39" s="34">
        <f t="shared" si="1"/>
        <v>-400000</v>
      </c>
    </row>
    <row r="40" spans="1:256">
      <c r="A40" s="30"/>
      <c r="B40" s="30"/>
      <c r="C40" s="30">
        <v>4</v>
      </c>
      <c r="D40" s="38" t="s">
        <v>87</v>
      </c>
      <c r="E40" s="31">
        <v>2100000</v>
      </c>
      <c r="F40" s="32">
        <v>1882000</v>
      </c>
      <c r="G40" s="34">
        <f>SUM(E40-F40)</f>
        <v>218000</v>
      </c>
      <c r="I40" s="39"/>
    </row>
    <row r="41" spans="1:256">
      <c r="A41" s="30"/>
      <c r="B41" s="30"/>
      <c r="C41" s="30">
        <v>5</v>
      </c>
      <c r="D41" s="38" t="s">
        <v>88</v>
      </c>
      <c r="E41" s="31">
        <v>320000</v>
      </c>
      <c r="F41" s="32">
        <v>283000</v>
      </c>
      <c r="G41" s="34">
        <f t="shared" si="1"/>
        <v>37000</v>
      </c>
    </row>
    <row r="42" spans="1:256">
      <c r="A42" s="30"/>
      <c r="B42" s="30"/>
      <c r="C42" s="30">
        <v>6</v>
      </c>
      <c r="D42" s="38" t="s">
        <v>89</v>
      </c>
      <c r="E42" s="31">
        <v>302400</v>
      </c>
      <c r="F42" s="32">
        <v>271008</v>
      </c>
      <c r="G42" s="34">
        <f t="shared" si="1"/>
        <v>31392</v>
      </c>
    </row>
    <row r="43" spans="1:256">
      <c r="A43" s="30"/>
      <c r="B43" s="30"/>
      <c r="C43" s="30">
        <v>7</v>
      </c>
      <c r="D43" s="38" t="s">
        <v>90</v>
      </c>
      <c r="E43" s="31">
        <v>120000</v>
      </c>
      <c r="F43" s="32">
        <v>68040</v>
      </c>
      <c r="G43" s="34">
        <f t="shared" si="1"/>
        <v>51960</v>
      </c>
    </row>
    <row r="44" spans="1:256">
      <c r="A44" s="30"/>
      <c r="B44" s="30"/>
      <c r="C44" s="30">
        <v>8</v>
      </c>
      <c r="D44" s="33" t="s">
        <v>91</v>
      </c>
      <c r="E44" s="31">
        <v>100000</v>
      </c>
      <c r="F44" s="32">
        <v>13350</v>
      </c>
      <c r="G44" s="34">
        <f t="shared" si="1"/>
        <v>86650</v>
      </c>
    </row>
    <row r="45" spans="1:256">
      <c r="A45" s="30"/>
      <c r="B45" s="30"/>
      <c r="C45" s="30">
        <v>9</v>
      </c>
      <c r="D45" s="38" t="s">
        <v>92</v>
      </c>
      <c r="E45" s="31">
        <v>100000</v>
      </c>
      <c r="F45" s="32">
        <v>0</v>
      </c>
      <c r="G45" s="34">
        <f t="shared" si="1"/>
        <v>100000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</row>
    <row r="46" spans="1:256">
      <c r="A46" s="30"/>
      <c r="B46" s="30">
        <v>6</v>
      </c>
      <c r="C46" s="30"/>
      <c r="D46" s="38" t="s">
        <v>93</v>
      </c>
      <c r="E46" s="31">
        <v>800000</v>
      </c>
      <c r="F46" s="32">
        <v>827272</v>
      </c>
      <c r="G46" s="34">
        <f t="shared" si="1"/>
        <v>-27272</v>
      </c>
    </row>
    <row r="47" spans="1:256">
      <c r="A47" s="30"/>
      <c r="B47" s="30"/>
      <c r="C47" s="30">
        <v>1</v>
      </c>
      <c r="D47" s="38" t="s">
        <v>94</v>
      </c>
      <c r="E47" s="31">
        <v>800000</v>
      </c>
      <c r="F47" s="32">
        <v>827272</v>
      </c>
      <c r="G47" s="34">
        <f t="shared" si="1"/>
        <v>-27272</v>
      </c>
    </row>
    <row r="48" spans="1:256">
      <c r="A48" s="30"/>
      <c r="B48" s="30">
        <v>7</v>
      </c>
      <c r="C48" s="30"/>
      <c r="D48" s="38" t="s">
        <v>95</v>
      </c>
      <c r="E48" s="31">
        <f>E49</f>
        <v>5316600</v>
      </c>
      <c r="F48" s="32">
        <f>SUM(F49)</f>
        <v>6764118</v>
      </c>
      <c r="G48" s="34">
        <f t="shared" si="1"/>
        <v>-1447518</v>
      </c>
    </row>
    <row r="49" spans="1:7">
      <c r="A49" s="30"/>
      <c r="B49" s="30"/>
      <c r="C49" s="30">
        <v>1</v>
      </c>
      <c r="D49" s="38" t="s">
        <v>96</v>
      </c>
      <c r="E49" s="31">
        <f>E5-(E18+E24+E31+E34+E36+E46)</f>
        <v>5316600</v>
      </c>
      <c r="F49" s="32">
        <f>F5-(F18+F24+F31+F34+F36+F46)</f>
        <v>6764118</v>
      </c>
      <c r="G49" s="34">
        <f t="shared" si="1"/>
        <v>-1447518</v>
      </c>
    </row>
  </sheetData>
  <mergeCells count="5">
    <mergeCell ref="A1:G1"/>
    <mergeCell ref="A2:G2"/>
    <mergeCell ref="A3:D3"/>
    <mergeCell ref="E3:G3"/>
    <mergeCell ref="A15:G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1股票投資</vt:lpstr>
      <vt:lpstr>2決算書</vt:lpstr>
      <vt:lpstr>'1股票投資'!Print_Titles</vt:lpstr>
    </vt:vector>
  </TitlesOfParts>
  <Company>Sinopac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Union.Sph</dc:creator>
  <cp:lastModifiedBy>吳明哲-商品推廣部-永豐金證券</cp:lastModifiedBy>
  <cp:lastPrinted>2026-03-05T08:10:26Z</cp:lastPrinted>
  <dcterms:created xsi:type="dcterms:W3CDTF">2020-07-17T03:33:01Z</dcterms:created>
  <dcterms:modified xsi:type="dcterms:W3CDTF">2026-03-26T08:44:30Z</dcterms:modified>
</cp:coreProperties>
</file>